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155"/>
  </bookViews>
  <sheets>
    <sheet name="DHMH" sheetId="1" r:id="rId1"/>
    <sheet name="DHR" sheetId="2" r:id="rId2"/>
    <sheet name="Connectors" sheetId="3" r:id="rId3"/>
  </sheets>
  <definedNames>
    <definedName name="_xlnm.Print_Area" localSheetId="0">DHMH!$A$1:$G$54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8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5" i="1"/>
  <c r="G7" i="1"/>
  <c r="G2" i="1"/>
</calcChain>
</file>

<file path=xl/sharedStrings.xml><?xml version="1.0" encoding="utf-8"?>
<sst xmlns="http://schemas.openxmlformats.org/spreadsheetml/2006/main" count="442" uniqueCount="409">
  <si>
    <t>Phone</t>
  </si>
  <si>
    <t>Fax</t>
  </si>
  <si>
    <t>E-mail Address</t>
  </si>
  <si>
    <t>1. Sandy Sawyers</t>
  </si>
  <si>
    <t>301-759-5076</t>
  </si>
  <si>
    <t>301-777-2097</t>
  </si>
  <si>
    <t>"</t>
  </si>
  <si>
    <t>2. B. Harper  (C/H)</t>
  </si>
  <si>
    <t>blharper1@gmail.com</t>
  </si>
  <si>
    <t>2. Kim Weldon-Randall</t>
  </si>
  <si>
    <t>410-222-4354</t>
  </si>
  <si>
    <t>410-222-4391</t>
  </si>
  <si>
    <t>410-222-4390</t>
  </si>
  <si>
    <t>1. Shonda DeShields</t>
  </si>
  <si>
    <t>443-451-4056 Direct</t>
  </si>
  <si>
    <t>410-649-0533</t>
  </si>
  <si>
    <t>1. Vanessa Daniels</t>
  </si>
  <si>
    <t>410-649-0512</t>
  </si>
  <si>
    <t>410-649-0534</t>
  </si>
  <si>
    <t>2. Ramona Giles</t>
  </si>
  <si>
    <t>1. Karen Bratton</t>
  </si>
  <si>
    <t>410-887-8632</t>
  </si>
  <si>
    <t>410-853-3239</t>
  </si>
  <si>
    <t>2. Robin Norris</t>
  </si>
  <si>
    <t>410-887-2833</t>
  </si>
  <si>
    <t>410-372-0218</t>
  </si>
  <si>
    <t>1. Koren Brown</t>
  </si>
  <si>
    <t>410-535-5400 ext-417</t>
  </si>
  <si>
    <t>410-535-1955</t>
  </si>
  <si>
    <t>2. Nita Thompson</t>
  </si>
  <si>
    <t>410-535-5400  ext-360</t>
  </si>
  <si>
    <t>1. Tillie Metz</t>
  </si>
  <si>
    <t>410-479-8015</t>
  </si>
  <si>
    <t>410-479-4871</t>
  </si>
  <si>
    <t>2.  Vicki North - Lead (C/H)</t>
  </si>
  <si>
    <t>410-479-8025</t>
  </si>
  <si>
    <t>1. Kathleen McNeave</t>
  </si>
  <si>
    <t>410-876-4916</t>
  </si>
  <si>
    <t>410-876-4905</t>
  </si>
  <si>
    <t>2. Connie Giannotto  (C/H)</t>
  </si>
  <si>
    <t>410-876-4960</t>
  </si>
  <si>
    <t>290 S. Center Street, Westminister, MD  21157</t>
  </si>
  <si>
    <t>1. Penny Hamilton</t>
  </si>
  <si>
    <t>443-245-3766</t>
  </si>
  <si>
    <t>410-996-1020</t>
  </si>
  <si>
    <t>2. Darlene Jamison</t>
  </si>
  <si>
    <t>410-996-5126</t>
  </si>
  <si>
    <t>410-996-5124</t>
  </si>
  <si>
    <t>1. Mary Langley</t>
  </si>
  <si>
    <t>301-609-6837</t>
  </si>
  <si>
    <t>301-609-6899</t>
  </si>
  <si>
    <t>1. Belinda Kowitski</t>
  </si>
  <si>
    <t>410-228-3223</t>
  </si>
  <si>
    <t>410-228-8976</t>
  </si>
  <si>
    <t>1. Tammy Hollenbach</t>
  </si>
  <si>
    <t>301-600-3107</t>
  </si>
  <si>
    <t>301-600-3372</t>
  </si>
  <si>
    <t>2. Lauren Hart   (C/H)</t>
  </si>
  <si>
    <t>301-600-3131</t>
  </si>
  <si>
    <t>1. Earleen Beckman</t>
  </si>
  <si>
    <t>301-334-7720 x7721</t>
  </si>
  <si>
    <t>301-334-7722</t>
  </si>
  <si>
    <t>2. Marilyn Kight (C/H)</t>
  </si>
  <si>
    <t>301-334-7720 x6478</t>
  </si>
  <si>
    <t>1. Melissa Kluczynski</t>
  </si>
  <si>
    <t>410-877-1038</t>
  </si>
  <si>
    <t>443-643-0344</t>
  </si>
  <si>
    <t>2. Karen Platt  (C/H)</t>
  </si>
  <si>
    <t>410-877-1042</t>
  </si>
  <si>
    <t>1. Sandra Ponciano</t>
  </si>
  <si>
    <t>410 313-7224</t>
  </si>
  <si>
    <t>410-313-5838</t>
  </si>
  <si>
    <t>1. Jayne Lane</t>
  </si>
  <si>
    <t>410-778-7035</t>
  </si>
  <si>
    <t>410-778-7019</t>
  </si>
  <si>
    <t>1. Sharla Quintanilla, Prog. Mgr.</t>
  </si>
  <si>
    <t>240-777-1226</t>
  </si>
  <si>
    <t>240-777-1604</t>
  </si>
  <si>
    <t>240-777-3394</t>
  </si>
  <si>
    <t>240-777-3448</t>
  </si>
  <si>
    <t>240-777-1013</t>
  </si>
  <si>
    <t>240-777-3121</t>
  </si>
  <si>
    <t>1. Charlie Browne</t>
  </si>
  <si>
    <t>301-333-4806</t>
  </si>
  <si>
    <t>301-324-2809</t>
  </si>
  <si>
    <t>2. Ruben Cuebas</t>
  </si>
  <si>
    <t>301-324-2797</t>
  </si>
  <si>
    <t>1. Michele Morrissette</t>
  </si>
  <si>
    <t>443-262-4508</t>
  </si>
  <si>
    <t>443-262-9357</t>
  </si>
  <si>
    <t>2. Darlene Heverin</t>
  </si>
  <si>
    <t>443-262-4427</t>
  </si>
  <si>
    <t>1. Traci Wince (C/H)</t>
  </si>
  <si>
    <t>301-475-4275</t>
  </si>
  <si>
    <t>301-475-4488</t>
  </si>
  <si>
    <t>Yvette Thompson (C/H)</t>
  </si>
  <si>
    <t>301-475-4388</t>
  </si>
  <si>
    <t>1. Lee Ann Ennis</t>
  </si>
  <si>
    <t>443-523-1764</t>
  </si>
  <si>
    <t>410-651-2572</t>
  </si>
  <si>
    <t>2. Becky Guy (C/H)</t>
  </si>
  <si>
    <t>443-523-1761</t>
  </si>
  <si>
    <t>1. Kate Stinton</t>
  </si>
  <si>
    <t>410-819-5600</t>
  </si>
  <si>
    <t>410-819-5683</t>
  </si>
  <si>
    <t>2. JuliaYuker (C/H)</t>
  </si>
  <si>
    <t>410-819-5612</t>
  </si>
  <si>
    <t>2. Susan Parks, Director</t>
  </si>
  <si>
    <t>240-313-3290</t>
  </si>
  <si>
    <t>240-313-3299</t>
  </si>
  <si>
    <t>1. Mary McPherson, Supervisor</t>
  </si>
  <si>
    <t>240-313-3349</t>
  </si>
  <si>
    <t>240-313-3333</t>
  </si>
  <si>
    <t>1. Rose Johnson</t>
  </si>
  <si>
    <t>410-543-6944 X12812</t>
  </si>
  <si>
    <t>410-543-6568</t>
  </si>
  <si>
    <t>2. Cindy Odoom (C/H)</t>
  </si>
  <si>
    <t>410-543-6944 x12244</t>
  </si>
  <si>
    <t>1. Jimmy Banks</t>
  </si>
  <si>
    <t>410-632-9230 ext 1609</t>
  </si>
  <si>
    <t>410-632-9239</t>
  </si>
  <si>
    <t>2. Veronika Ashford (C/H)</t>
  </si>
  <si>
    <t>410-629-0164 ext 171</t>
  </si>
  <si>
    <t>Address</t>
  </si>
  <si>
    <t>Location</t>
  </si>
  <si>
    <t>Contact</t>
  </si>
  <si>
    <t>Allegany LDH</t>
  </si>
  <si>
    <t>12501 Willowbrook Rd.  S.E. Cumberland, MD 21501</t>
  </si>
  <si>
    <t>Anne Arundel LHD</t>
  </si>
  <si>
    <t>Baltimore City LHD</t>
  </si>
  <si>
    <t>Baltimore County LHD</t>
  </si>
  <si>
    <t>Calvert County LHD</t>
  </si>
  <si>
    <t>Prince Frederick</t>
  </si>
  <si>
    <t>Caroline LHD</t>
  </si>
  <si>
    <t>059</t>
  </si>
  <si>
    <t>Carroll County LHD</t>
  </si>
  <si>
    <t>Cecil County LHD</t>
  </si>
  <si>
    <t>Charles County LHD</t>
  </si>
  <si>
    <t>White Plains, MD  20695</t>
  </si>
  <si>
    <t>089</t>
  </si>
  <si>
    <t>Dorchester County LHD</t>
  </si>
  <si>
    <t>099</t>
  </si>
  <si>
    <t>Frederick County LHD</t>
  </si>
  <si>
    <t>350 Montevue Lane  
Frederick, MD  21702</t>
  </si>
  <si>
    <t>3 Cedar Street   
Cambridge, MD  21613</t>
  </si>
  <si>
    <t>401 Bow Street 
Elkton, MD  21921-5511</t>
  </si>
  <si>
    <t>403 S. 7th Street 
Denton, MD  21629</t>
  </si>
  <si>
    <t>6401 York Rd.  
Baltimore, MD  21212</t>
  </si>
  <si>
    <t>201 E. Baltimore St. 
Suite 920 
Baltimore, MD  21202</t>
  </si>
  <si>
    <t>1 Harry S. Truman Pkwy. 
Suite 200 
Annapolis, MD  21401</t>
  </si>
  <si>
    <t>Garrett County LHD</t>
  </si>
  <si>
    <t>1025 Memorial Drive 
Oakland, MD  21550</t>
  </si>
  <si>
    <t>Harford County LHD</t>
  </si>
  <si>
    <t>120 S. Hays St. 
Bel Air, MD  21014</t>
  </si>
  <si>
    <t>Howard County LHD</t>
  </si>
  <si>
    <t>7178 Columbia Gateway Drive 
Columbia, MD  21046</t>
  </si>
  <si>
    <t>Kent County LHD</t>
  </si>
  <si>
    <t>125 S. Lynchburg St. 
Chestertown, MD  21620</t>
  </si>
  <si>
    <t>Montgomery County LHD</t>
  </si>
  <si>
    <t>8630 Fenton Street DO 158
 10th Floor 
Silver Spring, MD 20910</t>
  </si>
  <si>
    <t>1335 Piccard Drive   DO 159
 Upper Level 
Rockville, MD 20850</t>
  </si>
  <si>
    <t>12900 Middlebrook Road   
DO 157
2nd Floor 
Germantown, MD  20874</t>
  </si>
  <si>
    <t>2. Monica Talley  (Supv 157)</t>
  </si>
  <si>
    <t>2. Gwen Byrd  (Supv 158)</t>
  </si>
  <si>
    <t>2. Sean Gibson   (Supv 159)</t>
  </si>
  <si>
    <t>Prince George's County LHD</t>
  </si>
  <si>
    <t>425 Brightseat Rd. 
Suite 101 
Landover, MD 20785</t>
  </si>
  <si>
    <t>Queen Anne's County LHD</t>
  </si>
  <si>
    <t>206 N. Commerce St. 
 Centreville, MD 21617</t>
  </si>
  <si>
    <t>St. Mary's County LHD</t>
  </si>
  <si>
    <t>21580 Peabody Street
 Leonardtown, MD 20650</t>
  </si>
  <si>
    <t>Somerset County LHD</t>
  </si>
  <si>
    <t>7920 Crisfield Highway
Westover, MD  21871</t>
  </si>
  <si>
    <t>Talbot County LHD</t>
  </si>
  <si>
    <t>100 S. Hanson Street
Easton, MD  21601</t>
  </si>
  <si>
    <t>Washington County LHD</t>
  </si>
  <si>
    <t>1302 Pennsylvania Avenue 
Hagerstown, MD 21742</t>
  </si>
  <si>
    <t>Wicomico County LHD</t>
  </si>
  <si>
    <t>108 E. Main Street 
Salisbury, MD  21801</t>
  </si>
  <si>
    <t>Worcester County LHD</t>
  </si>
  <si>
    <t>9730 Healthway Drive 
Berlin, MD  21811</t>
  </si>
  <si>
    <t>019</t>
  </si>
  <si>
    <t>399</t>
  </si>
  <si>
    <t>039</t>
  </si>
  <si>
    <t>069</t>
  </si>
  <si>
    <t>ALLEGANY COUNTY - SAO</t>
  </si>
  <si>
    <t>ALLEGANY COUNTY DSS &amp; CHILD SUPPORT</t>
  </si>
  <si>
    <t>ANNE ARUNDEL COUNTY - LEGISLATIVE OFFICE</t>
  </si>
  <si>
    <t>ANNE ARUNDEL COUNTY - CHILD SUPPORT</t>
  </si>
  <si>
    <t>ANNE ARUNDEL COUNTY DSS - ANNAPOLIS</t>
  </si>
  <si>
    <t>ANNE ARUNDEL COUNTY  DSS - GLEN BURNIE</t>
  </si>
  <si>
    <t>ANNE ARUNDEL COUNTY DSS - HERITAGE OFFICE</t>
  </si>
  <si>
    <t>ANNE ARUNDEL COUNTY - CHILD ADVOCACY CENTER</t>
  </si>
  <si>
    <t>BALTIMORE CITY - CHILD SUPPORT (PSI)</t>
  </si>
  <si>
    <t>BALTIMORE CITY - CSEA ECOORESPONDENCE TRK SYS</t>
  </si>
  <si>
    <t>BALTIMORE CITY - COURTHOUSE EAST</t>
  </si>
  <si>
    <t>BALTIMORE CITY - COURTHOUSE WEST</t>
  </si>
  <si>
    <t>BALTIMORE CITY - OHEP</t>
  </si>
  <si>
    <t>BALTIMORE CITY - ADMINISTRATION</t>
  </si>
  <si>
    <t>BALTIMORE CITY - ADULT SERVICES</t>
  </si>
  <si>
    <t>BALTIMORE CITY - LEGAL SERVICES &amp; INSPECTOR GENERAL</t>
  </si>
  <si>
    <t>BALTIMORE CITY-DSS/CENTRAL OFFICE</t>
  </si>
  <si>
    <t>BALTIMORE CITY-DSS/HARBOR VIEW CENTER</t>
  </si>
  <si>
    <t>BALTIMORE CITY - CLOSED RECORDS</t>
  </si>
  <si>
    <t>BALTIMORE CITY-DSS &amp; 24X7 CHILD ABUSE HOTLINE</t>
  </si>
  <si>
    <t>BALTIMORE CITY - EVICTION PREVENTION</t>
  </si>
  <si>
    <t>BALTIMORE CITY-DSS/PENN NORTH CTR</t>
  </si>
  <si>
    <t>BALTIMORE CITY-DSS/FAMILY SERVICES</t>
  </si>
  <si>
    <t>BALTIMORE CITY-DSS/HILTON HEIGHTS CTR</t>
  </si>
  <si>
    <t>BALTIMORE CITY - INTAKE &amp; ASSES. R&amp;S</t>
  </si>
  <si>
    <t>BALTIMORE CITY-DSS/HARFORD NORTH CENTER</t>
  </si>
  <si>
    <t>BALTIMORE CITY-DSS/NORTHWEST CTR</t>
  </si>
  <si>
    <t>BALTIMORE CITY-DSS/SOUTHWEST CTR</t>
  </si>
  <si>
    <t>BALTIMORE CITY-DSS/ORANGEVILLE</t>
  </si>
  <si>
    <t>BALTIMORE CITY - FOSTER CARE/SUPPORT QA</t>
  </si>
  <si>
    <t>BALTIMORE CITY-DSS/CLIFTON-JOHNSTON SQUARE CTR</t>
  </si>
  <si>
    <t>BALTIMORE COUNTY - CHILD SUPPORT</t>
  </si>
  <si>
    <t>BALTIMORE COUNTY - DHRIS</t>
  </si>
  <si>
    <t>BALTIMORE COUNTY - DSS CATONSVILLE</t>
  </si>
  <si>
    <t>BALTIMORE COUNTY-DSS/DUNDALK</t>
  </si>
  <si>
    <t>BALTIMORE COUNTY-DSS/ESSEX</t>
  </si>
  <si>
    <t>BALTIMORE COUNTY-DSS/REISTERSTOWN ROAD</t>
  </si>
  <si>
    <t>BALTIMORE COUNTY - SHERIFF'S OFFICE/SAO</t>
  </si>
  <si>
    <t>BALTIMORE COUNTY -DSS TOWSON</t>
  </si>
  <si>
    <t>CALVERT COUNTY DSS &amp; CHILD SUPPORT</t>
  </si>
  <si>
    <t>CALVERT COUNTY SAO</t>
  </si>
  <si>
    <t>CAROLINE COUNTY DSS</t>
  </si>
  <si>
    <t>CAROLINE COUNTY - CHILD SUPPORT</t>
  </si>
  <si>
    <t>CARROLL COUNTY DSS</t>
  </si>
  <si>
    <t>CECIL COUNTY - CHILD ADVOCACY CENTER</t>
  </si>
  <si>
    <t>CECIL COUNTY - DOMESTIC VIOLENCE SHELTER</t>
  </si>
  <si>
    <t>CECIL COUNTY - HELP CENTER</t>
  </si>
  <si>
    <t>CECIL COUNTY DSS &amp; CHILD SUPPORT</t>
  </si>
  <si>
    <t>CHARLES COUNTY DSS &amp; CHILD SUPPORT</t>
  </si>
  <si>
    <t>CHARLES COUNTY CHILD SUPPORT/SAO</t>
  </si>
  <si>
    <t>DORCHESTER COUNTY DSS &amp; CHILD SUPPORT</t>
  </si>
  <si>
    <t>FREDERICK COUNTY DSS</t>
  </si>
  <si>
    <t>FREDERICK COUNTY SAO</t>
  </si>
  <si>
    <t>GARRETT COUNTY DSS &amp; CHILD SUPPORT</t>
  </si>
  <si>
    <t>GARRETT COUNTY DSS - SATELLITE OFFICE</t>
  </si>
  <si>
    <t>HARFORD COUNTY - WAGE CONNECTION</t>
  </si>
  <si>
    <t>HARFORD COUNTY DSS</t>
  </si>
  <si>
    <t>HARFORD COUNTY - CHILD SUPPORT</t>
  </si>
  <si>
    <t>HOWARD COUNTY - CHILD ADVOCACY CENTER</t>
  </si>
  <si>
    <t>HOWARD COUNTY - COMMUNITY ACTION CENTER</t>
  </si>
  <si>
    <t>HOWARD COUNTY DSS &amp; CHILD SUPPORT</t>
  </si>
  <si>
    <t>KENT COUNTY DSS</t>
  </si>
  <si>
    <t>KENT COUNTY DSS &amp; CHILD SUPPORT</t>
  </si>
  <si>
    <t>MONTGOMERY COUNTY CHILD SUPPORT</t>
  </si>
  <si>
    <t>PRINCE GEORGES COUNTY -Contractor provided site for DSS emp</t>
  </si>
  <si>
    <t>PRINCE GEORGE COUNTY - DSS</t>
  </si>
  <si>
    <t>PRINCE GEORGES COUNTY - DSS</t>
  </si>
  <si>
    <t>PRINCE GEORGES COUNTY - DSS &amp; CHILD SUPPORT</t>
  </si>
  <si>
    <t>PRINCE GEORGE COUNTY - DSS/OHEP</t>
  </si>
  <si>
    <t>PRINCE GEORGES COUNTY - CHILD SUPPORT</t>
  </si>
  <si>
    <t>PRINCE GEORGES COUNTY -CAC &amp; DOMESTIC VIOLENCE</t>
  </si>
  <si>
    <t>QUEEN ANNE COUNTY DSS &amp; CHILD SUPPORT</t>
  </si>
  <si>
    <t>SOMERSET COUNTY DSS &amp; CHILD SUPPORT</t>
  </si>
  <si>
    <t>ST. MARY'S COUNTY DSS</t>
  </si>
  <si>
    <t>ST. MARY'S COUNTY DSS &amp; CHILD SUPPORT</t>
  </si>
  <si>
    <t>ST. MARY'S COUNTY SAO</t>
  </si>
  <si>
    <t>TALBOT COUNTY DSS &amp; CHILD SUPPORT</t>
  </si>
  <si>
    <t>WASHINGTON COUNTY- CHILD ADVOCACY CTR</t>
  </si>
  <si>
    <t>WASHINGTON COUNTY DSS &amp; CHILD SUPPORT</t>
  </si>
  <si>
    <t>WASHINGTON COUNTY FAMILY CENTER</t>
  </si>
  <si>
    <t>WICOMICO COUNTY DSS</t>
  </si>
  <si>
    <t>WICOMICO COUNTY - CHILD SUPPORT &amp; JOB CENTER</t>
  </si>
  <si>
    <t>WORCESTER COUNTY DSS</t>
  </si>
  <si>
    <t>WORCESTER COUNTY - CHILD ADVOCACY CENTER</t>
  </si>
  <si>
    <t>WORCESTER COUNTY - DSS &amp; CHILD SUPPORT</t>
  </si>
  <si>
    <t>DHR HEADQUARTERS</t>
  </si>
  <si>
    <t>59 PROSPECT SQUARE</t>
  </si>
  <si>
    <t>1 FREDERICK STREET Cumberland, MD 21052</t>
  </si>
  <si>
    <t>45 CALVERT STREET Annapolis, MD 21401</t>
  </si>
  <si>
    <t>44 CALVERT STREET Annapolis, MD 21401</t>
  </si>
  <si>
    <t>80 WEST STREET Annapolis, MD 21401</t>
  </si>
  <si>
    <t>7500 RITCHIE HIGHWAY Glen Burnie, MD 21061</t>
  </si>
  <si>
    <t>2666 RIVA ROAD Annapolis, MD 21401</t>
  </si>
  <si>
    <t>41 COMMUNITY PLACE Crownsville, MD 21032</t>
  </si>
  <si>
    <t>1 NORTH CHARLES Baltimore, MD 21201</t>
  </si>
  <si>
    <t>301 WEST PRESTON Baltimore, MD 21201</t>
  </si>
  <si>
    <t>111 N CALVERT STREET Baltimore, MD 21201</t>
  </si>
  <si>
    <t>100 N CALVERT Baltimore, MD 21201</t>
  </si>
  <si>
    <t>2700 N CHARLES Baltimore, MD 21201</t>
  </si>
  <si>
    <t>1910 N BROADWAY Baltimore, MD 21201</t>
  </si>
  <si>
    <t>300 METRO PLAZA Baltimore, MD 21201</t>
  </si>
  <si>
    <t>100 SOUTH CHARLES Baltimore, MD 21201</t>
  </si>
  <si>
    <t>1510 GUILFORD AVE Baltimore, MD 21201</t>
  </si>
  <si>
    <t>18 REEDBIRD AVE Baltimore, MD 21201</t>
  </si>
  <si>
    <t>428 EAST PRESTON Baltimore, MD 21201</t>
  </si>
  <si>
    <t>313 GAY STREET Baltimore, MD 21201</t>
  </si>
  <si>
    <t>501 E FAYETTE STREET Baltimore, MD 21201</t>
  </si>
  <si>
    <t>2500 PENNSYLVANIA AVE Baltimore, MD 21201</t>
  </si>
  <si>
    <t>3007 N. BIDDLE STREET Baltimore, MD 21201</t>
  </si>
  <si>
    <t>500 N. HILTON STREET Baltimore, MD 21201</t>
  </si>
  <si>
    <t>1900 N. HOWARD STREET Baltimore, MD 21201</t>
  </si>
  <si>
    <t>2000 N. BROADWAY Baltimore, MD 21201</t>
  </si>
  <si>
    <t>5818 REISTERSTOWN ROAD Baltimore, MD 21201</t>
  </si>
  <si>
    <t>1223 W. PRATT STREET Baltimore, MD 21201</t>
  </si>
  <si>
    <t>3031 E. BIDDLE STREET Baltimore, MD 21201</t>
  </si>
  <si>
    <t>2923 E. BIDDLE STREET Baltimore, MD 21201</t>
  </si>
  <si>
    <t>1920 N. BROADWAY Baltimore, MD 21201</t>
  </si>
  <si>
    <t>170 RIDGELY ROAD Lutherville, MD 21093</t>
  </si>
  <si>
    <t>1100 EASTERN BLVD Essex, MD 21221</t>
  </si>
  <si>
    <t>746 FREDERICK ROAD Catonsville, MD 21228</t>
  </si>
  <si>
    <t>1400 MERRITT BLVD Dundalk, MD 21222</t>
  </si>
  <si>
    <t>439 EASTERN AVENUE Essex, MD 21221</t>
  </si>
  <si>
    <t>134 CHARTLEY DRIVE Reisterstown, MD 21136</t>
  </si>
  <si>
    <t>401 BOSLEY AVE Towson, MD 21286</t>
  </si>
  <si>
    <t>6401 YORK ROAD Towson, MD 21286</t>
  </si>
  <si>
    <t>200 DUKE STREET Prince Frederick, MD 20678</t>
  </si>
  <si>
    <t>175 MAIN STREET Prince Frederick, MD 20678</t>
  </si>
  <si>
    <t>207 S 3RD STREET Denton, MD 21629</t>
  </si>
  <si>
    <t>304 MARKET STREET Denton, MD 21629</t>
  </si>
  <si>
    <t>1232 TECH COURT Westminister, MD 21157</t>
  </si>
  <si>
    <t>214 1/2 N STREET Elkton, MD 21921</t>
  </si>
  <si>
    <t>405 BOW STREET Elkton, MD 21921</t>
  </si>
  <si>
    <t>135 E HIGH STREET Elkton, MD 21921</t>
  </si>
  <si>
    <t>170 EAST MAIN STREET Elkton, MD 21921</t>
  </si>
  <si>
    <t>200 KENT AVENUE LaPlata, MD 20646</t>
  </si>
  <si>
    <t>200 NORTH CHARLES STREET LaPlata, MD 20646</t>
  </si>
  <si>
    <t>627 RACE STREET Cambridge, MD 21613</t>
  </si>
  <si>
    <t>100 E. ALL SAINTS STREET Frederick, MD 21701</t>
  </si>
  <si>
    <t>100 WEST PATRICK STREET Frederick, MD 21701</t>
  </si>
  <si>
    <t>12578 GARRETT HIGHWAY Oakland, MD 21550</t>
  </si>
  <si>
    <t>28 HERSHBERGER LANE Grantsville, MD 21536</t>
  </si>
  <si>
    <t>975 BEARDS HILL ROAD Aberdeen, MD 21001</t>
  </si>
  <si>
    <t>2 S BOND STREET Bel Air, MD 21014</t>
  </si>
  <si>
    <t>101 SOUTH MAIN STREET Bel Air, MD 21014</t>
  </si>
  <si>
    <t>2850 NORTH RIDGE ROAD Ellicot City, MD 21043</t>
  </si>
  <si>
    <t>6751 COLUMBIA GATEWAY DRIVE Columbia, MD 21044</t>
  </si>
  <si>
    <t>7121 COLUMBIA GATEWAY DRIVE Columbia, MD 21044</t>
  </si>
  <si>
    <t>350 HIGH STREET Chestertown, MD 21620</t>
  </si>
  <si>
    <t>315 HIGH STREET Chestertown, MD 21620</t>
  </si>
  <si>
    <t>51 MONROE STREET ROCKVILLE, MD 20850</t>
  </si>
  <si>
    <t>1200 MERCANTILE LANE LARGO, MD 20774</t>
  </si>
  <si>
    <t>925 BRIGHTSEAT ROAD Landover, MD 20785</t>
  </si>
  <si>
    <t>805 BRIGHTSEAT ROAD Landover, MD 20785</t>
  </si>
  <si>
    <t>6505 BELCREST RD Hyattsville, MD 20782</t>
  </si>
  <si>
    <t xml:space="preserve">4235 28TH AVENUE Temple Hills, MD </t>
  </si>
  <si>
    <t>425 BRIGHTSEAT ROAD Landover, MD 20785</t>
  </si>
  <si>
    <t>14375 MAIN STREET Upper Marlboro, MD 20772</t>
  </si>
  <si>
    <t>3001 HOSPITAL DRIVE Landover, MD 20785</t>
  </si>
  <si>
    <t>125 COMET Centreville, MD 21617</t>
  </si>
  <si>
    <t>30397 MT VERNON ROAD Princess Anne, MD 21853</t>
  </si>
  <si>
    <t>21775 GREAT MILLS Lexington Park, MD 20654</t>
  </si>
  <si>
    <t>23110 LEONARD HALL DRIVE Leonardtown, MD 20650</t>
  </si>
  <si>
    <t xml:space="preserve">41605 WASHINGTON STREET , MD </t>
  </si>
  <si>
    <t>301 BAY STREET Easton, MD 21601</t>
  </si>
  <si>
    <t>24 W WALNUT ST Hagerstown, MD 21740</t>
  </si>
  <si>
    <t>122 NORTH POTOMAC Hagerstown, MD 21740</t>
  </si>
  <si>
    <t xml:space="preserve">221 MC RAND COURT Hagerstown, MD </t>
  </si>
  <si>
    <t>201 BAPTIST STREET Salisbury, MD 21801</t>
  </si>
  <si>
    <t>31901 TRI COUNTY WAY Salisbury, MD 21801</t>
  </si>
  <si>
    <t>299 COMMERCE STREET Snow Hill, MD 21863</t>
  </si>
  <si>
    <t xml:space="preserve">9714 HEALTH WAY Berlin, MD </t>
  </si>
  <si>
    <t xml:space="preserve">422 WEST MARKET STREET , MD </t>
  </si>
  <si>
    <t>311 WEST SARATOGA STREET BALTIMORE, MD 21201</t>
  </si>
  <si>
    <t>ID</t>
  </si>
  <si>
    <t>Nichole Morton</t>
  </si>
  <si>
    <t>410-421-8540</t>
  </si>
  <si>
    <t>Deborah Robinson </t>
  </si>
  <si>
    <t>301 209 5044</t>
  </si>
  <si>
    <t>Delania Ware</t>
  </si>
  <si>
    <t>301 909 6027</t>
  </si>
  <si>
    <t xml:space="preserve">Phyllis Minkah </t>
  </si>
  <si>
    <t>301 316 7826</t>
  </si>
  <si>
    <t>Toni Holder  </t>
  </si>
  <si>
    <t>443.378.4450</t>
  </si>
  <si>
    <t>Ms. Oniyesaneyione Ojo  
Ms. Kemi Adetunji</t>
  </si>
  <si>
    <t>410-853-3262
410-853-3331</t>
  </si>
  <si>
    <t xml:space="preserve">Vondra Smith </t>
  </si>
  <si>
    <t>410 853-3028,</t>
  </si>
  <si>
    <t>Christy Simmons-Vinson  </t>
  </si>
  <si>
    <t>443.423.4850</t>
  </si>
  <si>
    <t>Jamie Kinney  </t>
  </si>
  <si>
    <t>443.423.7850</t>
  </si>
  <si>
    <t>Nana Karikare  </t>
  </si>
  <si>
    <t> 443.423 4704</t>
  </si>
  <si>
    <t>HealthCare Access Maryland</t>
  </si>
  <si>
    <t>201 E. Baltimore Street, 12th Floor Baltimore, MD 21202</t>
  </si>
  <si>
    <t>Kathleen Westcoat                             President and CEO</t>
  </si>
  <si>
    <t xml:space="preserve">(443) 451-4050
(443) 277-7133 (c)
</t>
  </si>
  <si>
    <t>kwestcoat@hcamaryland.org</t>
  </si>
  <si>
    <t>Montgomery Co Dept HHS</t>
  </si>
  <si>
    <t>401 Hungerford Dr
5th Floor
Rockville, MD 20850</t>
  </si>
  <si>
    <t xml:space="preserve">Uma S. Ahluwalia, Director
</t>
  </si>
  <si>
    <t>(240) 777-1266</t>
  </si>
  <si>
    <t>uma.ahluwalia@montgomerycountymd.gov</t>
  </si>
  <si>
    <t>Lower Shore Health Ins. Assiss. Program</t>
  </si>
  <si>
    <t>Debbie Goeller, 
Health Officer</t>
  </si>
  <si>
    <t>deborah.goeller@maryland.gov</t>
  </si>
  <si>
    <t>410-632-9230 (Office)
(410) 632-1100</t>
  </si>
  <si>
    <t>Calvert Healthcare Solutions</t>
  </si>
  <si>
    <t>W. Michael Shaw                              Executive Director</t>
  </si>
  <si>
    <t xml:space="preserve">Mailing address: 
P.O. Box 2469  
Prince Frederick, MD  20678                   </t>
  </si>
  <si>
    <t xml:space="preserve">(443) 404-5761              </t>
  </si>
  <si>
    <t>mshaw@calverthealthcare.org</t>
  </si>
  <si>
    <t>Seedco Maryland Upper Shore</t>
  </si>
  <si>
    <t>Mark Romaninsky, 
Program Director</t>
  </si>
  <si>
    <t>216 E. Pulaski Hwy, Elkton MD 21921</t>
  </si>
  <si>
    <t xml:space="preserve">O: (443) 485-6712
C: (302) 530-0858
</t>
  </si>
  <si>
    <t>mromaninsky@seedco.org</t>
  </si>
  <si>
    <t>Door to Healthcare
Healthy Howard</t>
  </si>
  <si>
    <t xml:space="preserve"> Christine Hall,                                      Executive Director
Healthy Howard</t>
  </si>
  <si>
    <t>Door to HealthCare, 8930 Stanford Blvd., 2nd Floor, Columbia, MD  21045</t>
  </si>
  <si>
    <t>(410) 988-3737 ext. 71, 
or 410-313-6238</t>
  </si>
  <si>
    <t>chall@healthyhowardmd.org</t>
  </si>
  <si>
    <t xml:space="preserve">
Worcester County 6040 Public Landing Rd
424 W. Market St     
Snow Hill, MD 21863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</si>
</sst>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00"/>
      <name val="Arial"/>
      <family val="2"/>
    </font>
    <font>
      <u/>
      <sz val="10"/>
      <color rgb="FF3366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8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17" xfId="1" applyFill="1" applyBorder="1" applyAlignment="1" applyProtection="1">
      <alignment horizontal="center"/>
    </xf>
    <xf numFmtId="0" fontId="6" fillId="0" borderId="17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0" borderId="23" xfId="1" applyFill="1" applyBorder="1" applyAlignment="1" applyProtection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6" xfId="1" applyFill="1" applyBorder="1" applyAlignment="1" applyProtection="1">
      <alignment horizontal="center"/>
    </xf>
    <xf numFmtId="0" fontId="11" fillId="0" borderId="3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19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10" fillId="0" borderId="1" xfId="0" applyFont="1" applyFill="1" applyBorder="1"/>
    <xf numFmtId="0" fontId="13" fillId="0" borderId="6" xfId="2" applyFont="1" applyBorder="1"/>
    <xf numFmtId="0" fontId="0" fillId="0" borderId="6" xfId="0" applyBorder="1"/>
    <xf numFmtId="0" fontId="13" fillId="0" borderId="6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13" fillId="0" borderId="7" xfId="2" applyFont="1" applyBorder="1"/>
    <xf numFmtId="0" fontId="13" fillId="0" borderId="7" xfId="0" applyFont="1" applyBorder="1" applyAlignment="1">
      <alignment wrapText="1"/>
    </xf>
    <xf numFmtId="0" fontId="0" fillId="0" borderId="7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13" fillId="0" borderId="8" xfId="2" applyFont="1" applyBorder="1"/>
    <xf numFmtId="0" fontId="0" fillId="0" borderId="8" xfId="0" applyBorder="1"/>
    <xf numFmtId="0" fontId="0" fillId="0" borderId="15" xfId="0" applyBorder="1"/>
    <xf numFmtId="0" fontId="1" fillId="2" borderId="24" xfId="0" applyFont="1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15" fillId="0" borderId="28" xfId="1" applyFont="1" applyBorder="1" applyAlignment="1" applyProtection="1">
      <alignment vertical="center" wrapText="1"/>
    </xf>
    <xf numFmtId="0" fontId="5" fillId="0" borderId="0" xfId="1" applyAlignment="1" applyProtection="1"/>
    <xf numFmtId="0" fontId="14" fillId="0" borderId="0" xfId="1" applyFont="1" applyAlignment="1" applyProtection="1"/>
    <xf numFmtId="0" fontId="14" fillId="0" borderId="0" xfId="1" applyFont="1" applyAlignment="1" applyProtection="1">
      <alignment vertical="center" wrapText="1"/>
    </xf>
    <xf numFmtId="0" fontId="0" fillId="0" borderId="6" xfId="0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10" fillId="0" borderId="17" xfId="0" applyFont="1" applyFill="1" applyBorder="1"/>
    <xf numFmtId="0" fontId="11" fillId="0" borderId="17" xfId="0" quotePrefix="1" applyFont="1" applyFill="1" applyBorder="1" applyAlignment="1">
      <alignment horizontal="center"/>
    </xf>
    <xf numFmtId="0" fontId="11" fillId="0" borderId="23" xfId="0" applyFont="1" applyFill="1" applyBorder="1"/>
    <xf numFmtId="0" fontId="10" fillId="0" borderId="16" xfId="0" applyFont="1" applyFill="1" applyBorder="1"/>
    <xf numFmtId="0" fontId="11" fillId="0" borderId="17" xfId="0" applyFont="1" applyFill="1" applyBorder="1"/>
    <xf numFmtId="0" fontId="10" fillId="0" borderId="4" xfId="0" applyFont="1" applyFill="1" applyBorder="1"/>
    <xf numFmtId="0" fontId="11" fillId="0" borderId="4" xfId="0" quotePrefix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0" fontId="11" fillId="0" borderId="2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" fillId="0" borderId="19" xfId="0" applyFont="1" applyBorder="1"/>
    <xf numFmtId="0" fontId="18" fillId="0" borderId="6" xfId="3" applyNumberFormat="1" applyFont="1" applyBorder="1" applyAlignment="1">
      <alignment horizontal="center" vertical="center" wrapText="1"/>
    </xf>
    <xf numFmtId="0" fontId="18" fillId="0" borderId="6" xfId="3" applyNumberFormat="1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6" xfId="3" applyNumberFormat="1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8" fillId="0" borderId="6" xfId="3" applyNumberFormat="1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6" fillId="0" borderId="6" xfId="3" applyBorder="1" applyAlignment="1">
      <alignment horizontal="center" vertical="center" wrapText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harper1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el:443.423.4850" TargetMode="External"/><Relationship Id="rId3" Type="http://schemas.openxmlformats.org/officeDocument/2006/relationships/hyperlink" Target="tel:301%20909%206027" TargetMode="External"/><Relationship Id="rId7" Type="http://schemas.openxmlformats.org/officeDocument/2006/relationships/hyperlink" Target="tel:410%20853-3028" TargetMode="External"/><Relationship Id="rId2" Type="http://schemas.openxmlformats.org/officeDocument/2006/relationships/hyperlink" Target="tel:301%20209%205044" TargetMode="External"/><Relationship Id="rId1" Type="http://schemas.openxmlformats.org/officeDocument/2006/relationships/hyperlink" Target="tel:410-421-8540" TargetMode="External"/><Relationship Id="rId6" Type="http://schemas.openxmlformats.org/officeDocument/2006/relationships/hyperlink" Target="tel:410-853-3262" TargetMode="External"/><Relationship Id="rId5" Type="http://schemas.openxmlformats.org/officeDocument/2006/relationships/hyperlink" Target="tel:443.378.4450" TargetMode="External"/><Relationship Id="rId10" Type="http://schemas.openxmlformats.org/officeDocument/2006/relationships/hyperlink" Target="tel:443.4234704" TargetMode="External"/><Relationship Id="rId4" Type="http://schemas.openxmlformats.org/officeDocument/2006/relationships/hyperlink" Target="tel:3013167826" TargetMode="External"/><Relationship Id="rId9" Type="http://schemas.openxmlformats.org/officeDocument/2006/relationships/hyperlink" Target="tel:443.423.785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borah.goeller@maryland.gov" TargetMode="External"/><Relationship Id="rId2" Type="http://schemas.openxmlformats.org/officeDocument/2006/relationships/hyperlink" Target="mailto:uma.ahluwalia@montgomerycountymd.gov" TargetMode="External"/><Relationship Id="rId1" Type="http://schemas.openxmlformats.org/officeDocument/2006/relationships/hyperlink" Target="mailto:kwestcoat@hcamaryland.org" TargetMode="External"/><Relationship Id="rId5" Type="http://schemas.openxmlformats.org/officeDocument/2006/relationships/hyperlink" Target="mailto:chall@healthyhowardmd.org" TargetMode="External"/><Relationship Id="rId4" Type="http://schemas.openxmlformats.org/officeDocument/2006/relationships/hyperlink" Target="mailto:mshaw@calverthealthc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2"/>
  <sheetViews>
    <sheetView tabSelected="1" workbookViewId="0">
      <selection activeCell="A32" sqref="A32"/>
    </sheetView>
  </sheetViews>
  <sheetFormatPr defaultColWidth="8" defaultRowHeight="15" x14ac:dyDescent="0.25"/>
  <cols>
    <col min="1" max="1" width="7.28515625" style="2" customWidth="1"/>
    <col min="2" max="2" width="25.140625" style="6" bestFit="1" customWidth="1"/>
    <col min="3" max="3" width="28.85546875" style="6" customWidth="1"/>
    <col min="4" max="4" width="31" style="2" bestFit="1" customWidth="1"/>
    <col min="5" max="5" width="20.42578125" style="2" bestFit="1" customWidth="1"/>
    <col min="6" max="6" width="12.140625" style="2" bestFit="1" customWidth="1"/>
    <col min="7" max="7" width="39.42578125" style="2" bestFit="1" customWidth="1"/>
    <col min="8" max="16384" width="8" style="2"/>
  </cols>
  <sheetData>
    <row r="1" spans="1:13" ht="25.5" customHeight="1" thickBot="1" x14ac:dyDescent="0.35">
      <c r="A1" s="81" t="s">
        <v>358</v>
      </c>
      <c r="B1" s="20" t="s">
        <v>124</v>
      </c>
      <c r="C1" s="19" t="s">
        <v>123</v>
      </c>
      <c r="D1" s="20" t="s">
        <v>125</v>
      </c>
      <c r="E1" s="21" t="s">
        <v>0</v>
      </c>
      <c r="F1" s="20" t="s">
        <v>1</v>
      </c>
      <c r="G1" s="21" t="s">
        <v>2</v>
      </c>
      <c r="H1" s="4"/>
      <c r="I1" s="3"/>
      <c r="J1" s="1"/>
      <c r="K1" s="1"/>
      <c r="L1" s="1"/>
      <c r="M1" s="1"/>
    </row>
    <row r="2" spans="1:13" ht="32.25" customHeight="1" x14ac:dyDescent="0.3">
      <c r="A2" s="82">
        <v>1</v>
      </c>
      <c r="B2" s="70" t="s">
        <v>126</v>
      </c>
      <c r="C2" s="25" t="s">
        <v>127</v>
      </c>
      <c r="D2" s="26" t="s">
        <v>3</v>
      </c>
      <c r="E2" s="27" t="s">
        <v>4</v>
      </c>
      <c r="F2" s="26" t="s">
        <v>5</v>
      </c>
      <c r="G2" s="12" t="str">
        <f>HYPERLINK("mailto:sandra.sawyers@maryland.gov","sandra.sawyers@maryland.gov")</f>
        <v>sandra.sawyers@maryland.gov</v>
      </c>
      <c r="H2" s="8"/>
      <c r="I2" s="3"/>
      <c r="J2" s="1"/>
      <c r="K2" s="1"/>
      <c r="L2" s="1"/>
      <c r="M2" s="1"/>
    </row>
    <row r="3" spans="1:13" ht="15" customHeight="1" x14ac:dyDescent="0.3">
      <c r="A3" s="82"/>
      <c r="B3" s="71" t="s">
        <v>181</v>
      </c>
      <c r="C3" s="25"/>
      <c r="D3" s="28"/>
      <c r="E3" s="27"/>
      <c r="F3" s="29"/>
      <c r="G3" s="12"/>
      <c r="H3" s="8"/>
      <c r="I3" s="4"/>
      <c r="J3" s="1"/>
      <c r="K3" s="1"/>
      <c r="L3" s="1"/>
      <c r="M3" s="1"/>
    </row>
    <row r="4" spans="1:13" ht="12" customHeight="1" thickBot="1" x14ac:dyDescent="0.35">
      <c r="A4" s="82"/>
      <c r="B4" s="72"/>
      <c r="C4" s="30"/>
      <c r="D4" s="31" t="s">
        <v>7</v>
      </c>
      <c r="E4" s="32" t="s">
        <v>4</v>
      </c>
      <c r="F4" s="33" t="s">
        <v>5</v>
      </c>
      <c r="G4" s="22" t="s">
        <v>8</v>
      </c>
      <c r="H4" s="8"/>
      <c r="I4" s="4"/>
      <c r="J4" s="1"/>
      <c r="K4" s="1"/>
      <c r="L4" s="1"/>
      <c r="M4" s="1"/>
    </row>
    <row r="5" spans="1:13" ht="40.15" x14ac:dyDescent="0.3">
      <c r="A5" s="83">
        <v>2</v>
      </c>
      <c r="B5" s="73" t="s">
        <v>128</v>
      </c>
      <c r="C5" s="34" t="s">
        <v>149</v>
      </c>
      <c r="D5" s="35" t="s">
        <v>13</v>
      </c>
      <c r="E5" s="36" t="s">
        <v>12</v>
      </c>
      <c r="F5" s="35" t="s">
        <v>6</v>
      </c>
      <c r="G5" s="11" t="str">
        <f>HYPERLINK("mailto:hddesh00@aacounty.org","hddesh00@aacounty.org")</f>
        <v>hddesh00@aacounty.org</v>
      </c>
      <c r="H5" s="8"/>
      <c r="I5" s="3"/>
      <c r="J5" s="1"/>
      <c r="K5" s="1"/>
      <c r="L5" s="1"/>
      <c r="M5" s="1"/>
    </row>
    <row r="6" spans="1:13" ht="15.75" customHeight="1" x14ac:dyDescent="0.3">
      <c r="A6" s="82"/>
      <c r="B6" s="74"/>
      <c r="C6" s="25"/>
      <c r="D6" s="29"/>
      <c r="E6" s="37" t="s">
        <v>12</v>
      </c>
      <c r="F6" s="29"/>
      <c r="G6" s="12"/>
      <c r="H6" s="8"/>
      <c r="I6" s="3"/>
      <c r="J6" s="1"/>
      <c r="K6" s="1"/>
      <c r="L6" s="1"/>
      <c r="M6" s="1"/>
    </row>
    <row r="7" spans="1:13" thickBot="1" x14ac:dyDescent="0.35">
      <c r="A7" s="82"/>
      <c r="B7" s="72"/>
      <c r="C7" s="30"/>
      <c r="D7" s="33" t="s">
        <v>9</v>
      </c>
      <c r="E7" s="32" t="s">
        <v>10</v>
      </c>
      <c r="F7" s="33" t="s">
        <v>11</v>
      </c>
      <c r="G7" s="13" t="str">
        <f>HYPERLINK("mailto:hdweld00@aacounty.org","hdweld00@aacounty.org")</f>
        <v>hdweld00@aacounty.org</v>
      </c>
      <c r="H7" s="8"/>
      <c r="I7" s="1"/>
      <c r="J7" s="1"/>
      <c r="K7" s="1"/>
      <c r="L7" s="1"/>
      <c r="M7" s="1"/>
    </row>
    <row r="8" spans="1:13" ht="40.15" x14ac:dyDescent="0.3">
      <c r="A8" s="82">
        <v>3</v>
      </c>
      <c r="B8" s="73" t="s">
        <v>129</v>
      </c>
      <c r="C8" s="34" t="s">
        <v>148</v>
      </c>
      <c r="D8" s="35"/>
      <c r="E8" s="38"/>
      <c r="F8" s="39"/>
      <c r="G8" s="11"/>
      <c r="H8" s="8"/>
      <c r="I8" s="3"/>
      <c r="J8" s="1"/>
      <c r="K8" s="1"/>
      <c r="L8" s="1"/>
      <c r="M8" s="1"/>
    </row>
    <row r="9" spans="1:13" ht="14.45" x14ac:dyDescent="0.3">
      <c r="A9" s="82"/>
      <c r="B9" s="71" t="s">
        <v>182</v>
      </c>
      <c r="C9" s="25"/>
      <c r="D9" s="26" t="s">
        <v>16</v>
      </c>
      <c r="E9" s="27" t="s">
        <v>17</v>
      </c>
      <c r="F9" s="26" t="s">
        <v>18</v>
      </c>
      <c r="G9" s="14" t="str">
        <f>HYPERLINK("mailto:vdaniels@hcamaryland.org","vdaniels@hcamaryland.org")</f>
        <v>vdaniels@hcamaryland.org</v>
      </c>
      <c r="H9" s="8"/>
      <c r="I9" s="4"/>
      <c r="J9" s="1"/>
      <c r="K9" s="1"/>
      <c r="L9" s="1"/>
      <c r="M9" s="1"/>
    </row>
    <row r="10" spans="1:13" ht="14.45" x14ac:dyDescent="0.3">
      <c r="A10" s="82"/>
      <c r="B10" s="74"/>
      <c r="C10" s="25"/>
      <c r="D10" s="26" t="s">
        <v>19</v>
      </c>
      <c r="E10" s="27" t="s">
        <v>14</v>
      </c>
      <c r="F10" s="26" t="s">
        <v>15</v>
      </c>
      <c r="G10" s="12" t="str">
        <f>HYPERLINK("mailto:rgiles@hcamaryland.org","rgiles@hcamaryland.org")</f>
        <v>rgiles@hcamaryland.org</v>
      </c>
      <c r="H10" s="8"/>
      <c r="I10" s="3"/>
      <c r="J10" s="1"/>
      <c r="K10" s="1"/>
      <c r="L10" s="1"/>
      <c r="M10" s="1"/>
    </row>
    <row r="11" spans="1:13" ht="35.25" customHeight="1" x14ac:dyDescent="0.3">
      <c r="A11" s="82">
        <v>4</v>
      </c>
      <c r="B11" s="73" t="s">
        <v>130</v>
      </c>
      <c r="C11" s="34" t="s">
        <v>147</v>
      </c>
      <c r="D11" s="35" t="s">
        <v>20</v>
      </c>
      <c r="E11" s="36" t="s">
        <v>21</v>
      </c>
      <c r="F11" s="35" t="s">
        <v>22</v>
      </c>
      <c r="G11" s="11" t="str">
        <f>HYPERLINK("mailto:kbratton@baltimorecountymd.gov","kbratton@baltimorecountymd.gov")</f>
        <v>kbratton@baltimorecountymd.gov</v>
      </c>
      <c r="H11" s="8"/>
      <c r="I11" s="4"/>
      <c r="J11" s="1"/>
      <c r="K11" s="1"/>
      <c r="L11" s="1"/>
      <c r="M11" s="1"/>
    </row>
    <row r="12" spans="1:13" ht="14.45" x14ac:dyDescent="0.3">
      <c r="A12" s="82"/>
      <c r="B12" s="71" t="s">
        <v>183</v>
      </c>
      <c r="C12" s="25"/>
      <c r="D12" s="29" t="s">
        <v>23</v>
      </c>
      <c r="E12" s="37" t="s">
        <v>24</v>
      </c>
      <c r="F12" s="29" t="s">
        <v>25</v>
      </c>
      <c r="G12" s="12" t="str">
        <f>HYPERLINK("mailto:rnorris@baltimorecountymd.gov","rnorris@baltimorecountymd.gov")</f>
        <v>rnorris@baltimorecountymd.gov</v>
      </c>
      <c r="H12" s="8"/>
      <c r="I12" s="3"/>
      <c r="J12" s="1"/>
      <c r="K12" s="1"/>
      <c r="L12" s="1"/>
      <c r="M12" s="1"/>
    </row>
    <row r="13" spans="1:13" ht="15" customHeight="1" x14ac:dyDescent="0.3">
      <c r="A13" s="82">
        <v>5</v>
      </c>
      <c r="B13" s="73" t="s">
        <v>131</v>
      </c>
      <c r="C13" s="34" t="s">
        <v>132</v>
      </c>
      <c r="D13" s="35" t="s">
        <v>26</v>
      </c>
      <c r="E13" s="36" t="s">
        <v>27</v>
      </c>
      <c r="F13" s="35" t="s">
        <v>28</v>
      </c>
      <c r="G13" s="11" t="str">
        <f>HYPERLINK("mailto:koren.brown@maryland.gov","koren.brown@maryland.gov")</f>
        <v>koren.brown@maryland.gov</v>
      </c>
      <c r="H13" s="8"/>
      <c r="I13" s="3"/>
      <c r="J13" s="1"/>
      <c r="K13" s="1"/>
      <c r="L13" s="1"/>
      <c r="M13" s="1"/>
    </row>
    <row r="14" spans="1:13" ht="14.45" x14ac:dyDescent="0.3">
      <c r="A14" s="82"/>
      <c r="B14" s="74"/>
      <c r="C14" s="25"/>
      <c r="D14" s="29" t="s">
        <v>29</v>
      </c>
      <c r="E14" s="37" t="s">
        <v>30</v>
      </c>
      <c r="F14" s="29" t="s">
        <v>6</v>
      </c>
      <c r="G14" s="12" t="str">
        <f>HYPERLINK("mailto:nita.thompson@maryland.gov","nita.thompson@maryland.gov")</f>
        <v>nita.thompson@maryland.gov</v>
      </c>
      <c r="H14" s="8"/>
      <c r="I14" s="3"/>
      <c r="J14" s="1"/>
      <c r="K14" s="1"/>
      <c r="L14" s="1"/>
      <c r="M14" s="1"/>
    </row>
    <row r="15" spans="1:13" ht="39.75" customHeight="1" x14ac:dyDescent="0.25">
      <c r="A15" s="82">
        <v>6</v>
      </c>
      <c r="B15" s="75" t="s">
        <v>133</v>
      </c>
      <c r="C15" s="41" t="s">
        <v>146</v>
      </c>
      <c r="D15" s="35" t="s">
        <v>31</v>
      </c>
      <c r="E15" s="36" t="s">
        <v>32</v>
      </c>
      <c r="F15" s="35" t="s">
        <v>33</v>
      </c>
      <c r="G15" s="11" t="str">
        <f>HYPERLINK("mailto:tillie.metz@maryland.gov","tillie.metz@maryland.gov")</f>
        <v>tillie.metz@maryland.gov</v>
      </c>
      <c r="H15" s="8"/>
      <c r="I15" s="3"/>
      <c r="J15" s="1"/>
      <c r="K15" s="1"/>
      <c r="L15" s="1"/>
      <c r="M15" s="1"/>
    </row>
    <row r="16" spans="1:13" x14ac:dyDescent="0.25">
      <c r="A16" s="82"/>
      <c r="B16" s="76" t="s">
        <v>134</v>
      </c>
      <c r="C16" s="41"/>
      <c r="D16" s="42" t="s">
        <v>34</v>
      </c>
      <c r="E16" s="43" t="s">
        <v>35</v>
      </c>
      <c r="F16" s="42" t="s">
        <v>6</v>
      </c>
      <c r="G16" s="12" t="str">
        <f>HYPERLINK("mailto:vicky.north@maryland.gov","vicky.north@maryland.gov")</f>
        <v>vicky.north@maryland.gov</v>
      </c>
      <c r="H16" s="8"/>
      <c r="I16" s="4"/>
      <c r="J16" s="1"/>
      <c r="K16" s="1"/>
      <c r="L16" s="1"/>
      <c r="M16" s="1"/>
    </row>
    <row r="17" spans="1:13" ht="35.25" customHeight="1" x14ac:dyDescent="0.25">
      <c r="A17" s="82">
        <v>7</v>
      </c>
      <c r="B17" s="73" t="s">
        <v>135</v>
      </c>
      <c r="C17" s="34" t="s">
        <v>41</v>
      </c>
      <c r="D17" s="35" t="s">
        <v>36</v>
      </c>
      <c r="E17" s="36" t="s">
        <v>37</v>
      </c>
      <c r="F17" s="35" t="s">
        <v>38</v>
      </c>
      <c r="G17" s="11" t="str">
        <f>HYPERLINK("mailto:kathleen.mcneave@maryland.gov","kathleen.mcneave@maryland.gov")</f>
        <v>kathleen.mcneave@maryland.gov</v>
      </c>
      <c r="H17" s="8"/>
      <c r="I17" s="3"/>
      <c r="J17" s="1"/>
      <c r="K17" s="1"/>
      <c r="L17" s="1"/>
      <c r="M17" s="1"/>
    </row>
    <row r="18" spans="1:13" x14ac:dyDescent="0.25">
      <c r="A18" s="82"/>
      <c r="B18" s="71" t="s">
        <v>184</v>
      </c>
      <c r="C18" s="25"/>
      <c r="D18" s="29" t="s">
        <v>39</v>
      </c>
      <c r="E18" s="37" t="s">
        <v>40</v>
      </c>
      <c r="F18" s="29" t="s">
        <v>6</v>
      </c>
      <c r="G18" s="12" t="str">
        <f>HYPERLINK("mailto:connie.giannotto@maryland.gov","connie.giannotto@maryland.gov")</f>
        <v>connie.giannotto@maryland.gov</v>
      </c>
      <c r="H18" s="8"/>
      <c r="I18" s="3"/>
      <c r="J18" s="1"/>
      <c r="K18" s="1"/>
      <c r="L18" s="1"/>
      <c r="M18" s="1"/>
    </row>
    <row r="19" spans="1:13" ht="33" customHeight="1" x14ac:dyDescent="0.25">
      <c r="A19" s="82">
        <v>8</v>
      </c>
      <c r="B19" s="73" t="s">
        <v>136</v>
      </c>
      <c r="C19" s="34" t="s">
        <v>145</v>
      </c>
      <c r="D19" s="35" t="s">
        <v>42</v>
      </c>
      <c r="E19" s="36" t="s">
        <v>43</v>
      </c>
      <c r="F19" s="35" t="s">
        <v>44</v>
      </c>
      <c r="G19" s="11" t="str">
        <f>HYPERLINK("mailto:penny.hamilton@maryland.gov","penny.hamilton@maryland.gov")</f>
        <v>penny.hamilton@maryland.gov</v>
      </c>
      <c r="H19" s="8"/>
      <c r="I19" s="3"/>
      <c r="J19" s="1"/>
      <c r="K19" s="1"/>
      <c r="L19" s="1"/>
      <c r="M19" s="1"/>
    </row>
    <row r="20" spans="1:13" x14ac:dyDescent="0.25">
      <c r="A20" s="82"/>
      <c r="B20" s="74"/>
      <c r="C20" s="25"/>
      <c r="D20" s="29" t="s">
        <v>45</v>
      </c>
      <c r="E20" s="37" t="s">
        <v>46</v>
      </c>
      <c r="F20" s="29" t="s">
        <v>47</v>
      </c>
      <c r="G20" s="12" t="str">
        <f>HYPERLINK("mailto:darlene.jamison@maryland.gov","darlene.jamison@maryland.gov")</f>
        <v>darlene.jamison@maryland.gov</v>
      </c>
      <c r="H20" s="8"/>
      <c r="I20" s="3"/>
      <c r="J20" s="1"/>
      <c r="K20" s="1"/>
      <c r="L20" s="1"/>
      <c r="M20" s="1"/>
    </row>
    <row r="21" spans="1:13" ht="33" customHeight="1" x14ac:dyDescent="0.25">
      <c r="A21" s="82">
        <v>9</v>
      </c>
      <c r="B21" s="73" t="s">
        <v>137</v>
      </c>
      <c r="C21" s="34" t="s">
        <v>138</v>
      </c>
      <c r="D21" s="35" t="s">
        <v>48</v>
      </c>
      <c r="E21" s="36" t="s">
        <v>49</v>
      </c>
      <c r="F21" s="35" t="s">
        <v>50</v>
      </c>
      <c r="G21" s="11" t="str">
        <f>HYPERLINK("mailto:mary.langley@maryland.gov","mary.langley@maryland.gov")</f>
        <v>mary.langley@maryland.gov</v>
      </c>
      <c r="H21" s="8"/>
      <c r="I21" s="1"/>
      <c r="J21" s="1"/>
      <c r="K21" s="1"/>
      <c r="L21" s="1"/>
      <c r="M21" s="1"/>
    </row>
    <row r="22" spans="1:13" x14ac:dyDescent="0.25">
      <c r="A22" s="82"/>
      <c r="B22" s="71" t="s">
        <v>139</v>
      </c>
      <c r="C22" s="25"/>
      <c r="D22" s="44"/>
      <c r="E22" s="37"/>
      <c r="F22" s="29"/>
      <c r="G22" s="15"/>
      <c r="H22" s="8"/>
      <c r="I22" s="1"/>
      <c r="J22" s="1"/>
      <c r="K22" s="1"/>
      <c r="L22" s="1"/>
      <c r="M22" s="1"/>
    </row>
    <row r="23" spans="1:13" ht="32.25" customHeight="1" x14ac:dyDescent="0.25">
      <c r="A23" s="82">
        <v>10</v>
      </c>
      <c r="B23" s="73" t="s">
        <v>140</v>
      </c>
      <c r="C23" s="34" t="s">
        <v>144</v>
      </c>
      <c r="D23" s="35" t="s">
        <v>51</v>
      </c>
      <c r="E23" s="36" t="s">
        <v>52</v>
      </c>
      <c r="F23" s="35" t="s">
        <v>53</v>
      </c>
      <c r="G23" s="11" t="str">
        <f>HYPERLINK("mailto:belinda.kowitski@maryland.gov","belinda.kowitski@maryland.gov")</f>
        <v>belinda.kowitski@maryland.gov</v>
      </c>
      <c r="H23" s="8"/>
      <c r="I23" s="1"/>
      <c r="J23" s="1"/>
      <c r="K23" s="1"/>
      <c r="L23" s="1"/>
      <c r="M23" s="1"/>
    </row>
    <row r="24" spans="1:13" x14ac:dyDescent="0.25">
      <c r="A24" s="82"/>
      <c r="B24" s="71" t="s">
        <v>141</v>
      </c>
      <c r="C24" s="25"/>
      <c r="D24" s="44"/>
      <c r="E24" s="37"/>
      <c r="F24" s="29"/>
      <c r="G24" s="12"/>
      <c r="H24" s="8"/>
      <c r="I24" s="1"/>
      <c r="J24" s="1"/>
      <c r="K24" s="1"/>
      <c r="L24" s="1"/>
      <c r="M24" s="1"/>
    </row>
    <row r="25" spans="1:13" ht="41.25" customHeight="1" x14ac:dyDescent="0.25">
      <c r="A25" s="82">
        <v>11</v>
      </c>
      <c r="B25" s="73" t="s">
        <v>142</v>
      </c>
      <c r="C25" s="34" t="s">
        <v>143</v>
      </c>
      <c r="D25" s="35" t="s">
        <v>54</v>
      </c>
      <c r="E25" s="36" t="s">
        <v>55</v>
      </c>
      <c r="F25" s="35" t="s">
        <v>56</v>
      </c>
      <c r="G25" s="11" t="str">
        <f>HYPERLINK("mailto:thollenbach@frederickcountymd.gov","thollenbach@frederickcountymd.gov")</f>
        <v>thollenbach@frederickcountymd.gov</v>
      </c>
      <c r="H25" s="8"/>
      <c r="I25" s="1"/>
      <c r="J25" s="1"/>
      <c r="K25" s="1"/>
      <c r="L25" s="1"/>
      <c r="M25" s="1"/>
    </row>
    <row r="26" spans="1:13" x14ac:dyDescent="0.25">
      <c r="A26" s="82"/>
      <c r="B26" s="74"/>
      <c r="C26" s="25"/>
      <c r="D26" s="29" t="s">
        <v>57</v>
      </c>
      <c r="E26" s="37" t="s">
        <v>58</v>
      </c>
      <c r="F26" s="29" t="s">
        <v>6</v>
      </c>
      <c r="G26" s="12" t="str">
        <f>HYPERLINK("mailto:lhart@frederickcountymd.gov","lhart@frederickcountymd.gov")</f>
        <v>lhart@frederickcountymd.gov</v>
      </c>
      <c r="H26" s="8"/>
      <c r="I26" s="1"/>
      <c r="J26" s="1"/>
      <c r="K26" s="1"/>
      <c r="L26" s="1"/>
      <c r="M26" s="1"/>
    </row>
    <row r="27" spans="1:13" ht="30.75" customHeight="1" x14ac:dyDescent="0.25">
      <c r="A27" s="82">
        <v>12</v>
      </c>
      <c r="B27" s="73" t="s">
        <v>150</v>
      </c>
      <c r="C27" s="34" t="s">
        <v>151</v>
      </c>
      <c r="D27" s="35" t="s">
        <v>59</v>
      </c>
      <c r="E27" s="36" t="s">
        <v>60</v>
      </c>
      <c r="F27" s="35" t="s">
        <v>61</v>
      </c>
      <c r="G27" s="11" t="str">
        <f>HYPERLINK("mailto:earleen.beckman@maryland.gov","earleen.beckman@maryland.gov")</f>
        <v>earleen.beckman@maryland.gov</v>
      </c>
      <c r="H27" s="8"/>
      <c r="I27" s="1"/>
      <c r="J27" s="1"/>
      <c r="K27" s="1"/>
      <c r="L27" s="1"/>
      <c r="M27" s="1"/>
    </row>
    <row r="28" spans="1:13" x14ac:dyDescent="0.25">
      <c r="A28" s="82"/>
      <c r="B28" s="77">
        <v>119</v>
      </c>
      <c r="C28" s="45"/>
      <c r="D28" s="29" t="s">
        <v>62</v>
      </c>
      <c r="E28" s="37" t="s">
        <v>63</v>
      </c>
      <c r="F28" s="29" t="s">
        <v>6</v>
      </c>
      <c r="G28" s="14" t="str">
        <f>HYPERLINK("mailto:marilyn.kight@maryland.gov","marilyn.kight@maryland.gov")</f>
        <v>marilyn.kight@maryland.gov</v>
      </c>
      <c r="H28" s="8"/>
      <c r="I28" s="1"/>
      <c r="J28" s="1"/>
      <c r="K28" s="1"/>
      <c r="L28" s="1"/>
      <c r="M28" s="1"/>
    </row>
    <row r="29" spans="1:13" ht="29.25" customHeight="1" x14ac:dyDescent="0.25">
      <c r="A29" s="82">
        <v>13</v>
      </c>
      <c r="B29" s="73" t="s">
        <v>152</v>
      </c>
      <c r="C29" s="34" t="s">
        <v>153</v>
      </c>
      <c r="D29" s="35" t="s">
        <v>64</v>
      </c>
      <c r="E29" s="36" t="s">
        <v>65</v>
      </c>
      <c r="F29" s="35" t="s">
        <v>66</v>
      </c>
      <c r="G29" s="23" t="str">
        <f>HYPERLINK("mailto:melissa.kluczynski@maryland.gov","melissa.kluczynski@maryland.gov")</f>
        <v>melissa.kluczynski@maryland.gov</v>
      </c>
      <c r="H29" s="8"/>
      <c r="I29" s="1"/>
      <c r="J29" s="1"/>
      <c r="K29" s="1"/>
      <c r="L29" s="1"/>
      <c r="M29" s="1"/>
    </row>
    <row r="30" spans="1:13" x14ac:dyDescent="0.25">
      <c r="A30" s="82"/>
      <c r="B30" s="78">
        <v>129</v>
      </c>
      <c r="C30" s="25"/>
      <c r="D30" s="29" t="s">
        <v>67</v>
      </c>
      <c r="E30" s="37" t="s">
        <v>68</v>
      </c>
      <c r="F30" s="29" t="s">
        <v>6</v>
      </c>
      <c r="G30" s="12" t="str">
        <f>HYPERLINK("mailto:karen.platt@maryland.gov","karen.platt@maryland.gov")</f>
        <v>karen.platt@maryland.gov</v>
      </c>
      <c r="H30" s="8"/>
      <c r="I30" s="1"/>
      <c r="J30" s="1"/>
      <c r="K30" s="1"/>
      <c r="L30" s="1"/>
      <c r="M30" s="1"/>
    </row>
    <row r="31" spans="1:13" ht="34.5" customHeight="1" x14ac:dyDescent="0.25">
      <c r="A31" s="82">
        <v>14</v>
      </c>
      <c r="B31" s="73" t="s">
        <v>154</v>
      </c>
      <c r="C31" s="34" t="s">
        <v>155</v>
      </c>
      <c r="D31" s="35" t="s">
        <v>69</v>
      </c>
      <c r="E31" s="36" t="s">
        <v>70</v>
      </c>
      <c r="F31" s="35" t="s">
        <v>71</v>
      </c>
      <c r="G31" s="11" t="str">
        <f>HYPERLINK("mailto:sponciano@howardcountymd.gov","sponciano@howardcountymd.gov")</f>
        <v>sponciano@howardcountymd.gov</v>
      </c>
      <c r="H31" s="8"/>
      <c r="I31" s="1"/>
      <c r="J31" s="1"/>
      <c r="K31" s="1"/>
      <c r="L31" s="1"/>
      <c r="M31" s="1"/>
    </row>
    <row r="32" spans="1:13" ht="30.75" customHeight="1" x14ac:dyDescent="0.25">
      <c r="A32" s="82">
        <v>15</v>
      </c>
      <c r="B32" s="73" t="s">
        <v>156</v>
      </c>
      <c r="C32" s="34" t="s">
        <v>157</v>
      </c>
      <c r="D32" s="35" t="s">
        <v>72</v>
      </c>
      <c r="E32" s="36" t="s">
        <v>73</v>
      </c>
      <c r="F32" s="35" t="s">
        <v>74</v>
      </c>
      <c r="G32" s="24" t="str">
        <f>HYPERLINK("mailto:jayne.lane@maryland.gov","jayne.lane@maryland.gov")</f>
        <v>jayne.lane@maryland.gov</v>
      </c>
      <c r="H32" s="8"/>
      <c r="I32" s="1"/>
      <c r="J32" s="1"/>
      <c r="K32" s="1"/>
      <c r="L32" s="1"/>
      <c r="M32" s="1"/>
    </row>
    <row r="33" spans="1:13" x14ac:dyDescent="0.25">
      <c r="A33" s="82"/>
      <c r="B33" s="78">
        <v>149</v>
      </c>
      <c r="C33" s="25"/>
      <c r="D33" s="44"/>
      <c r="E33" s="37"/>
      <c r="F33" s="29"/>
      <c r="G33" s="15"/>
      <c r="H33" s="8"/>
      <c r="I33" s="1"/>
      <c r="J33" s="1"/>
      <c r="K33" s="1"/>
      <c r="L33" s="1"/>
      <c r="M33" s="1"/>
    </row>
    <row r="34" spans="1:13" ht="54.75" customHeight="1" x14ac:dyDescent="0.25">
      <c r="A34" s="82">
        <v>16</v>
      </c>
      <c r="B34" s="70" t="s">
        <v>158</v>
      </c>
      <c r="C34" s="46" t="s">
        <v>161</v>
      </c>
      <c r="D34" s="26" t="s">
        <v>75</v>
      </c>
      <c r="E34" s="27" t="s">
        <v>76</v>
      </c>
      <c r="F34" s="26" t="s">
        <v>77</v>
      </c>
      <c r="G34" s="12" t="str">
        <f>HYPERLINK("mailto:sharla.quintanilla@montgomerycountymd.gov","sharla.quintanilla@montgomerycountymd.gov")</f>
        <v>sharla.quintanilla@montgomerycountymd.gov</v>
      </c>
      <c r="H34" s="8"/>
      <c r="I34" s="1"/>
      <c r="J34" s="1"/>
      <c r="K34" s="1"/>
      <c r="L34" s="1"/>
      <c r="M34" s="1"/>
    </row>
    <row r="35" spans="1:13" ht="38.25" customHeight="1" x14ac:dyDescent="0.25">
      <c r="A35" s="82"/>
      <c r="B35" s="74"/>
      <c r="C35" s="46" t="s">
        <v>159</v>
      </c>
      <c r="D35" s="26" t="s">
        <v>162</v>
      </c>
      <c r="E35" s="27" t="s">
        <v>78</v>
      </c>
      <c r="F35" s="26" t="s">
        <v>78</v>
      </c>
      <c r="G35" s="12" t="str">
        <f>HYPERLINK("mailto:monica.talley@montgomerycountymd.gov","monica.talley@montgomerycountymd.gov")</f>
        <v>monica.talley@montgomerycountymd.gov</v>
      </c>
      <c r="H35" s="8"/>
      <c r="I35" s="1"/>
      <c r="J35" s="1"/>
      <c r="K35" s="1"/>
      <c r="L35" s="1"/>
      <c r="M35" s="1"/>
    </row>
    <row r="36" spans="1:13" ht="39" x14ac:dyDescent="0.25">
      <c r="A36" s="82"/>
      <c r="B36" s="74"/>
      <c r="C36" s="25" t="s">
        <v>160</v>
      </c>
      <c r="D36" s="26" t="s">
        <v>163</v>
      </c>
      <c r="E36" s="27" t="s">
        <v>79</v>
      </c>
      <c r="F36" s="26" t="s">
        <v>80</v>
      </c>
      <c r="G36" s="12" t="str">
        <f>HYPERLINK("mailto:gwen.byrd@montgomerycountymd.gov","gwen.byrd@montgomerycountymd.gov")</f>
        <v>gwen.byrd@montgomerycountymd.gov</v>
      </c>
      <c r="H36" s="8"/>
      <c r="I36" s="1"/>
      <c r="J36" s="1"/>
      <c r="K36" s="1"/>
      <c r="L36" s="1"/>
      <c r="M36" s="1"/>
    </row>
    <row r="37" spans="1:13" ht="15.75" thickBot="1" x14ac:dyDescent="0.3">
      <c r="A37" s="82"/>
      <c r="B37" s="72"/>
      <c r="C37" s="30"/>
      <c r="D37" s="33" t="s">
        <v>164</v>
      </c>
      <c r="E37" s="32" t="s">
        <v>81</v>
      </c>
      <c r="F37" s="33" t="s">
        <v>80</v>
      </c>
      <c r="G37" s="13" t="str">
        <f>HYPERLINK("mailto:sean.gibson@montgomerycountymd.gov","sean.gibson@montgomerycountymd.gov")</f>
        <v>sean.gibson@montgomerycountymd.gov</v>
      </c>
      <c r="H37" s="8"/>
      <c r="I37" s="1"/>
      <c r="J37" s="1"/>
      <c r="K37" s="1"/>
      <c r="L37" s="1"/>
      <c r="M37" s="1"/>
    </row>
    <row r="38" spans="1:13" ht="39" x14ac:dyDescent="0.25">
      <c r="A38" s="82">
        <v>17</v>
      </c>
      <c r="B38" s="79" t="s">
        <v>165</v>
      </c>
      <c r="C38" s="34" t="s">
        <v>166</v>
      </c>
      <c r="D38" s="35" t="s">
        <v>82</v>
      </c>
      <c r="E38" s="36" t="s">
        <v>83</v>
      </c>
      <c r="F38" s="35" t="s">
        <v>84</v>
      </c>
      <c r="G38" s="24" t="str">
        <f>HYPERLINK("mailto:clbrowne@co.pg.md.us","clbrowne@co.pg.md.us")</f>
        <v>clbrowne@co.pg.md.us</v>
      </c>
      <c r="H38" s="9"/>
      <c r="I38" s="1"/>
      <c r="J38" s="1"/>
      <c r="K38" s="1"/>
      <c r="L38" s="1"/>
      <c r="M38" s="1"/>
    </row>
    <row r="39" spans="1:13" ht="15.75" thickBot="1" x14ac:dyDescent="0.3">
      <c r="A39" s="82"/>
      <c r="B39" s="80">
        <v>169</v>
      </c>
      <c r="C39" s="30"/>
      <c r="D39" s="31" t="s">
        <v>85</v>
      </c>
      <c r="E39" s="40" t="s">
        <v>86</v>
      </c>
      <c r="F39" s="31" t="s">
        <v>6</v>
      </c>
      <c r="G39" s="13" t="str">
        <f>HYPERLINK("mailto:rcuebas@co.pg.md.us","rcuebas@co.pg.md.us")</f>
        <v>rcuebas@co.pg.md.us</v>
      </c>
      <c r="H39" s="8"/>
      <c r="I39" s="1"/>
      <c r="J39" s="1"/>
      <c r="K39" s="1"/>
      <c r="L39" s="1"/>
      <c r="M39" s="1"/>
    </row>
    <row r="40" spans="1:13" ht="26.25" x14ac:dyDescent="0.25">
      <c r="A40" s="82">
        <v>18</v>
      </c>
      <c r="B40" s="73" t="s">
        <v>167</v>
      </c>
      <c r="C40" s="34" t="s">
        <v>168</v>
      </c>
      <c r="D40" s="35" t="s">
        <v>87</v>
      </c>
      <c r="E40" s="36" t="s">
        <v>88</v>
      </c>
      <c r="F40" s="35" t="s">
        <v>89</v>
      </c>
      <c r="G40" s="11" t="str">
        <f>HYPERLINK("mailto:michele.morrissette@maryland.gov","michele.morrissette@maryland.gov")</f>
        <v>michele.morrissette@maryland.gov</v>
      </c>
      <c r="H40" s="8"/>
      <c r="I40" s="1"/>
      <c r="J40" s="1"/>
      <c r="K40" s="1"/>
      <c r="L40" s="1"/>
      <c r="M40" s="1"/>
    </row>
    <row r="41" spans="1:13" ht="15.75" thickBot="1" x14ac:dyDescent="0.3">
      <c r="A41" s="82"/>
      <c r="B41" s="72"/>
      <c r="C41" s="30"/>
      <c r="D41" s="31" t="s">
        <v>90</v>
      </c>
      <c r="E41" s="40" t="s">
        <v>91</v>
      </c>
      <c r="F41" s="31" t="s">
        <v>6</v>
      </c>
      <c r="G41" s="13" t="str">
        <f>HYPERLINK("mailto:darlene.heverin@maryland.gov","darlene.heverin@maryland.gov")</f>
        <v>darlene.heverin@maryland.gov</v>
      </c>
      <c r="H41" s="8"/>
      <c r="I41" s="1"/>
      <c r="J41" s="1"/>
      <c r="K41" s="1"/>
      <c r="L41" s="1"/>
      <c r="M41" s="1"/>
    </row>
    <row r="42" spans="1:13" ht="26.25" x14ac:dyDescent="0.25">
      <c r="A42" s="82">
        <v>19</v>
      </c>
      <c r="B42" s="73" t="s">
        <v>169</v>
      </c>
      <c r="C42" s="34" t="s">
        <v>170</v>
      </c>
      <c r="D42" s="35" t="s">
        <v>92</v>
      </c>
      <c r="E42" s="36" t="s">
        <v>93</v>
      </c>
      <c r="F42" s="35" t="s">
        <v>94</v>
      </c>
      <c r="G42" s="11" t="str">
        <f>HYPERLINK("mailto:traci.wince@maryland.gov","traci.wince@maryland.gov")</f>
        <v>traci.wince@maryland.gov</v>
      </c>
      <c r="H42" s="8"/>
      <c r="I42" s="1"/>
      <c r="J42" s="1"/>
      <c r="K42" s="1"/>
      <c r="L42" s="1"/>
      <c r="M42" s="1"/>
    </row>
    <row r="43" spans="1:13" x14ac:dyDescent="0.25">
      <c r="A43" s="82"/>
      <c r="B43" s="78">
        <v>189</v>
      </c>
      <c r="C43" s="25"/>
      <c r="D43" s="29" t="s">
        <v>95</v>
      </c>
      <c r="E43" s="37" t="s">
        <v>96</v>
      </c>
      <c r="F43" s="28" t="s">
        <v>6</v>
      </c>
      <c r="G43" s="12" t="str">
        <f>HYPERLINK("mailto:yvette.thompson@maryland.gov","yvette.thompson@maryland.gov")</f>
        <v>yvette.thompson@maryland.gov</v>
      </c>
      <c r="H43" s="8"/>
      <c r="I43" s="1"/>
      <c r="J43" s="1"/>
      <c r="K43" s="1"/>
      <c r="L43" s="1"/>
      <c r="M43" s="1"/>
    </row>
    <row r="44" spans="1:13" ht="26.25" x14ac:dyDescent="0.25">
      <c r="A44" s="82">
        <v>20</v>
      </c>
      <c r="B44" s="73" t="s">
        <v>171</v>
      </c>
      <c r="C44" s="34" t="s">
        <v>172</v>
      </c>
      <c r="D44" s="35" t="s">
        <v>97</v>
      </c>
      <c r="E44" s="36" t="s">
        <v>98</v>
      </c>
      <c r="F44" s="35" t="s">
        <v>99</v>
      </c>
      <c r="G44" s="11" t="str">
        <f>HYPERLINK("mailto:leeann.ennis@maryland.gov","leeann.ennis@maryland.gov")</f>
        <v>leeann.ennis@maryland.gov</v>
      </c>
      <c r="H44" s="8"/>
      <c r="I44" s="1"/>
      <c r="J44" s="1"/>
      <c r="K44" s="1"/>
      <c r="L44" s="1"/>
      <c r="M44" s="1"/>
    </row>
    <row r="45" spans="1:13" x14ac:dyDescent="0.25">
      <c r="A45" s="82"/>
      <c r="B45" s="74"/>
      <c r="C45" s="25"/>
      <c r="D45" s="29" t="s">
        <v>100</v>
      </c>
      <c r="E45" s="37" t="s">
        <v>101</v>
      </c>
      <c r="F45" s="29" t="s">
        <v>6</v>
      </c>
      <c r="G45" s="12" t="str">
        <f>HYPERLINK("mailto:becky.guy@maryland.gov","becky.guy@maryland.gov")</f>
        <v>becky.guy@maryland.gov</v>
      </c>
      <c r="H45" s="8"/>
      <c r="I45" s="1"/>
      <c r="J45" s="1"/>
      <c r="K45" s="1"/>
      <c r="L45" s="1"/>
      <c r="M45" s="1"/>
    </row>
    <row r="46" spans="1:13" ht="26.25" x14ac:dyDescent="0.25">
      <c r="A46" s="82">
        <v>21</v>
      </c>
      <c r="B46" s="73" t="s">
        <v>173</v>
      </c>
      <c r="C46" s="34" t="s">
        <v>174</v>
      </c>
      <c r="D46" s="35" t="s">
        <v>102</v>
      </c>
      <c r="E46" s="36" t="s">
        <v>103</v>
      </c>
      <c r="F46" s="35" t="s">
        <v>104</v>
      </c>
      <c r="G46" s="11" t="str">
        <f>HYPERLINK("mailto:kate.stinton@maryland.gov","kate.stinton@maryland.gov")</f>
        <v>kate.stinton@maryland.gov</v>
      </c>
      <c r="H46" s="10"/>
      <c r="I46" s="1"/>
      <c r="J46" s="1"/>
      <c r="K46" s="1"/>
      <c r="L46" s="1"/>
      <c r="M46" s="1"/>
    </row>
    <row r="47" spans="1:13" x14ac:dyDescent="0.25">
      <c r="A47" s="82"/>
      <c r="B47" s="78">
        <v>209</v>
      </c>
      <c r="C47" s="25"/>
      <c r="D47" s="29" t="s">
        <v>105</v>
      </c>
      <c r="E47" s="37" t="s">
        <v>106</v>
      </c>
      <c r="F47" s="29" t="s">
        <v>6</v>
      </c>
      <c r="G47" s="12" t="str">
        <f>HYPERLINK("mailto:julia.yuker@maryland.gov","julia.yuker@maryland.gov")</f>
        <v>julia.yuker@maryland.gov</v>
      </c>
      <c r="H47" s="10"/>
      <c r="I47" s="1"/>
      <c r="J47" s="1"/>
      <c r="K47" s="1"/>
      <c r="L47" s="1"/>
      <c r="M47" s="1"/>
    </row>
    <row r="48" spans="1:13" ht="26.25" x14ac:dyDescent="0.25">
      <c r="A48" s="82">
        <v>22</v>
      </c>
      <c r="B48" s="73" t="s">
        <v>175</v>
      </c>
      <c r="C48" s="34" t="s">
        <v>176</v>
      </c>
      <c r="D48" s="35" t="s">
        <v>110</v>
      </c>
      <c r="E48" s="36" t="s">
        <v>111</v>
      </c>
      <c r="F48" s="35" t="s">
        <v>112</v>
      </c>
      <c r="G48" s="11" t="str">
        <f>HYPERLINK("mailto:mary.mcpherson@maryland.gov","mary.mcpherson@maryland.gov")</f>
        <v>mary.mcpherson@maryland.gov</v>
      </c>
      <c r="H48" s="10"/>
      <c r="I48" s="1"/>
      <c r="J48" s="1"/>
      <c r="K48" s="1"/>
      <c r="L48" s="1"/>
      <c r="M48" s="1"/>
    </row>
    <row r="49" spans="1:13" x14ac:dyDescent="0.25">
      <c r="A49" s="82"/>
      <c r="B49" s="78">
        <v>219</v>
      </c>
      <c r="C49" s="25"/>
      <c r="D49" s="26" t="s">
        <v>107</v>
      </c>
      <c r="E49" s="27" t="s">
        <v>108</v>
      </c>
      <c r="F49" s="26" t="s">
        <v>109</v>
      </c>
      <c r="G49" s="12" t="str">
        <f>HYPERLINK("mailto:susan.parks@maryland.gov","susan.parks@maryland.gov")</f>
        <v>susan.parks@maryland.gov</v>
      </c>
      <c r="H49" s="10"/>
      <c r="I49" s="1"/>
      <c r="J49" s="1"/>
      <c r="K49" s="1"/>
      <c r="L49" s="1"/>
      <c r="M49" s="1"/>
    </row>
    <row r="50" spans="1:13" ht="26.25" x14ac:dyDescent="0.25">
      <c r="A50" s="82">
        <v>23</v>
      </c>
      <c r="B50" s="73" t="s">
        <v>177</v>
      </c>
      <c r="C50" s="34" t="s">
        <v>178</v>
      </c>
      <c r="D50" s="35" t="s">
        <v>113</v>
      </c>
      <c r="E50" s="36" t="s">
        <v>114</v>
      </c>
      <c r="F50" s="35" t="s">
        <v>115</v>
      </c>
      <c r="G50" s="11" t="str">
        <f>HYPERLINK("mailto:rosalie.johnson@maryland.gov","rosalie.johnson@maryland.gov")</f>
        <v>rosalie.johnson@maryland.gov</v>
      </c>
      <c r="H50" s="10"/>
      <c r="I50" s="1"/>
      <c r="J50" s="1"/>
      <c r="K50" s="1"/>
      <c r="L50" s="1"/>
      <c r="M50" s="1"/>
    </row>
    <row r="51" spans="1:13" x14ac:dyDescent="0.25">
      <c r="A51" s="82"/>
      <c r="B51" s="74"/>
      <c r="C51" s="25"/>
      <c r="D51" s="29" t="s">
        <v>116</v>
      </c>
      <c r="E51" s="37" t="s">
        <v>117</v>
      </c>
      <c r="F51" s="29" t="s">
        <v>6</v>
      </c>
      <c r="G51" s="14" t="str">
        <f>HYPERLINK("mailto:cynthia.odoom@maryland.gov","cynthia.odoom@maryland.gov")</f>
        <v>cynthia.odoom@maryland.gov</v>
      </c>
      <c r="H51" s="10"/>
      <c r="I51" s="1"/>
      <c r="J51" s="1"/>
      <c r="K51" s="1"/>
      <c r="L51" s="1"/>
      <c r="M51" s="1"/>
    </row>
    <row r="52" spans="1:13" ht="37.5" customHeight="1" x14ac:dyDescent="0.25">
      <c r="A52" s="82">
        <v>24</v>
      </c>
      <c r="B52" s="73" t="s">
        <v>179</v>
      </c>
      <c r="C52" s="34" t="s">
        <v>180</v>
      </c>
      <c r="D52" s="35" t="s">
        <v>118</v>
      </c>
      <c r="E52" s="47" t="s">
        <v>119</v>
      </c>
      <c r="F52" s="35" t="s">
        <v>120</v>
      </c>
      <c r="G52" s="11" t="str">
        <f>HYPERLINK("mailto:jimmy.banks@maryland.gov","jimmy.banks@maryland.gov")</f>
        <v>jimmy.banks@maryland.gov</v>
      </c>
      <c r="H52" s="10"/>
      <c r="I52" s="1"/>
      <c r="J52" s="1"/>
      <c r="K52" s="1"/>
      <c r="L52" s="1"/>
      <c r="M52" s="1"/>
    </row>
    <row r="53" spans="1:13" x14ac:dyDescent="0.25">
      <c r="A53" s="84"/>
      <c r="B53" s="78">
        <v>239</v>
      </c>
      <c r="C53" s="25"/>
      <c r="D53" s="29" t="s">
        <v>121</v>
      </c>
      <c r="E53" s="37" t="s">
        <v>122</v>
      </c>
      <c r="F53" s="29" t="s">
        <v>6</v>
      </c>
      <c r="G53" s="12" t="str">
        <f>HYPERLINK("mailto:veronika.ashford@maryland.gov","veronika.ashford@maryland.gov")</f>
        <v>veronika.ashford@maryland.gov</v>
      </c>
      <c r="H53" s="10"/>
      <c r="I53" s="1"/>
      <c r="J53" s="1"/>
      <c r="K53" s="1"/>
      <c r="L53" s="1"/>
      <c r="M53" s="1"/>
    </row>
    <row r="54" spans="1:13" ht="14.45" hidden="1" x14ac:dyDescent="0.3">
      <c r="A54" s="84"/>
      <c r="B54" s="74"/>
      <c r="C54" s="25"/>
      <c r="D54" s="29"/>
      <c r="E54" s="37"/>
      <c r="F54" s="29"/>
      <c r="G54" s="12"/>
      <c r="H54" s="10"/>
      <c r="I54" s="1"/>
      <c r="J54" s="1"/>
      <c r="K54" s="1"/>
      <c r="L54" s="1"/>
      <c r="M54" s="1"/>
    </row>
    <row r="55" spans="1:13" x14ac:dyDescent="0.25">
      <c r="A55" s="1"/>
      <c r="B55" s="5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5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5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5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5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5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5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5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5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5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5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5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5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5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5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5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5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5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5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5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5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5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5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5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5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5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5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5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5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5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5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5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5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5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5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5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5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5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5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5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5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5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5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5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5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5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5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5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5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5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5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5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5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5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5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5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5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5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5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5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5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5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5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5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5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5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5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5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5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5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5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5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5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5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5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5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5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5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5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5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5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5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5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5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5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5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5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5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5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5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5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5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5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5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5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5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5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5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5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5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5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5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5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5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5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5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5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5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5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5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5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5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5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5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5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5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5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5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</row>
  </sheetData>
  <hyperlinks>
    <hyperlink ref="G4" r:id="rId1"/>
  </hyperlinks>
  <pageMargins left="0.7" right="0.7" top="0.75" bottom="0.75" header="0.3" footer="0.3"/>
  <pageSetup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H9" sqref="H9"/>
    </sheetView>
  </sheetViews>
  <sheetFormatPr defaultRowHeight="15" x14ac:dyDescent="0.25"/>
  <cols>
    <col min="2" max="2" width="59.140625" bestFit="1" customWidth="1"/>
    <col min="3" max="3" width="25.140625" customWidth="1"/>
    <col min="4" max="4" width="16.42578125" customWidth="1"/>
    <col min="5" max="5" width="13" customWidth="1"/>
    <col min="6" max="6" width="13.5703125" customWidth="1"/>
    <col min="7" max="7" width="20.85546875" customWidth="1"/>
  </cols>
  <sheetData>
    <row r="1" spans="1:7" thickBot="1" x14ac:dyDescent="0.35"/>
    <row r="2" spans="1:7" thickBot="1" x14ac:dyDescent="0.35">
      <c r="A2" s="62" t="s">
        <v>358</v>
      </c>
      <c r="B2" s="16" t="s">
        <v>124</v>
      </c>
      <c r="C2" s="17" t="s">
        <v>123</v>
      </c>
      <c r="D2" s="16" t="s">
        <v>125</v>
      </c>
      <c r="E2" s="16" t="s">
        <v>0</v>
      </c>
      <c r="F2" s="16" t="s">
        <v>1</v>
      </c>
      <c r="G2" s="18" t="s">
        <v>2</v>
      </c>
    </row>
    <row r="3" spans="1:7" ht="14.45" x14ac:dyDescent="0.3">
      <c r="A3" s="58">
        <v>1</v>
      </c>
      <c r="B3" s="59" t="s">
        <v>185</v>
      </c>
      <c r="C3" s="59" t="s">
        <v>271</v>
      </c>
      <c r="D3" s="60"/>
      <c r="E3" s="60"/>
      <c r="F3" s="60"/>
      <c r="G3" s="61"/>
    </row>
    <row r="4" spans="1:7" ht="28.9" x14ac:dyDescent="0.3">
      <c r="A4" s="51">
        <v>2</v>
      </c>
      <c r="B4" s="48" t="s">
        <v>186</v>
      </c>
      <c r="C4" s="50" t="s">
        <v>272</v>
      </c>
      <c r="D4" s="49"/>
      <c r="E4" s="49"/>
      <c r="F4" s="49"/>
      <c r="G4" s="52"/>
    </row>
    <row r="5" spans="1:7" ht="28.9" x14ac:dyDescent="0.3">
      <c r="A5" s="51">
        <v>3</v>
      </c>
      <c r="B5" s="48" t="s">
        <v>187</v>
      </c>
      <c r="C5" s="50" t="s">
        <v>273</v>
      </c>
      <c r="D5" s="49"/>
      <c r="E5" s="49"/>
      <c r="F5" s="49"/>
      <c r="G5" s="52"/>
    </row>
    <row r="6" spans="1:7" ht="28.9" x14ac:dyDescent="0.3">
      <c r="A6" s="51">
        <v>4</v>
      </c>
      <c r="B6" s="48" t="s">
        <v>188</v>
      </c>
      <c r="C6" s="50" t="s">
        <v>274</v>
      </c>
      <c r="D6" s="49"/>
      <c r="E6" s="49"/>
      <c r="F6" s="49"/>
      <c r="G6" s="52"/>
    </row>
    <row r="7" spans="1:7" ht="29.45" thickBot="1" x14ac:dyDescent="0.35">
      <c r="A7" s="51">
        <v>5</v>
      </c>
      <c r="B7" s="48" t="s">
        <v>189</v>
      </c>
      <c r="C7" s="50" t="s">
        <v>275</v>
      </c>
      <c r="D7" s="49"/>
      <c r="E7" s="49"/>
      <c r="F7" s="49"/>
      <c r="G7" s="52"/>
    </row>
    <row r="8" spans="1:7" ht="29.45" thickBot="1" x14ac:dyDescent="0.35">
      <c r="A8" s="51">
        <v>6</v>
      </c>
      <c r="B8" s="48" t="s">
        <v>190</v>
      </c>
      <c r="C8" s="50" t="s">
        <v>276</v>
      </c>
      <c r="D8" s="63" t="s">
        <v>359</v>
      </c>
      <c r="E8" s="64" t="s">
        <v>360</v>
      </c>
      <c r="F8" s="49"/>
      <c r="G8" s="52"/>
    </row>
    <row r="9" spans="1:7" ht="28.9" x14ac:dyDescent="0.3">
      <c r="A9" s="51">
        <v>7</v>
      </c>
      <c r="B9" s="48" t="s">
        <v>191</v>
      </c>
      <c r="C9" s="50" t="s">
        <v>277</v>
      </c>
      <c r="E9" s="49"/>
      <c r="F9" s="49"/>
      <c r="G9" s="52"/>
    </row>
    <row r="10" spans="1:7" ht="28.9" x14ac:dyDescent="0.3">
      <c r="A10" s="51">
        <v>8</v>
      </c>
      <c r="B10" s="48" t="s">
        <v>192</v>
      </c>
      <c r="C10" s="50" t="s">
        <v>278</v>
      </c>
      <c r="D10" s="49"/>
      <c r="E10" s="49"/>
      <c r="F10" s="49"/>
      <c r="G10" s="52"/>
    </row>
    <row r="11" spans="1:7" ht="28.9" x14ac:dyDescent="0.3">
      <c r="A11" s="51">
        <v>9</v>
      </c>
      <c r="B11" s="48" t="s">
        <v>193</v>
      </c>
      <c r="C11" s="50" t="s">
        <v>279</v>
      </c>
      <c r="D11" s="49"/>
      <c r="E11" s="49"/>
      <c r="F11" s="49"/>
      <c r="G11" s="52"/>
    </row>
    <row r="12" spans="1:7" ht="28.9" x14ac:dyDescent="0.3">
      <c r="A12" s="51">
        <v>10</v>
      </c>
      <c r="B12" s="48" t="s">
        <v>194</v>
      </c>
      <c r="C12" s="50" t="s">
        <v>280</v>
      </c>
      <c r="D12" s="49"/>
      <c r="E12" s="49"/>
      <c r="F12" s="49"/>
      <c r="G12" s="52"/>
    </row>
    <row r="13" spans="1:7" ht="30" x14ac:dyDescent="0.25">
      <c r="A13" s="51">
        <v>11</v>
      </c>
      <c r="B13" s="48" t="s">
        <v>195</v>
      </c>
      <c r="C13" s="50" t="s">
        <v>281</v>
      </c>
      <c r="D13" s="49"/>
      <c r="E13" s="49"/>
      <c r="F13" s="49"/>
      <c r="G13" s="52"/>
    </row>
    <row r="14" spans="1:7" ht="30" x14ac:dyDescent="0.25">
      <c r="A14" s="51">
        <v>12</v>
      </c>
      <c r="B14" s="48" t="s">
        <v>196</v>
      </c>
      <c r="C14" s="50" t="s">
        <v>282</v>
      </c>
      <c r="D14" s="49"/>
      <c r="E14" s="49"/>
      <c r="F14" s="49"/>
      <c r="G14" s="52"/>
    </row>
    <row r="15" spans="1:7" ht="30" x14ac:dyDescent="0.25">
      <c r="A15" s="51">
        <v>13</v>
      </c>
      <c r="B15" s="48" t="s">
        <v>197</v>
      </c>
      <c r="C15" s="50" t="s">
        <v>283</v>
      </c>
      <c r="D15" s="49"/>
      <c r="E15" s="49"/>
      <c r="F15" s="49"/>
      <c r="G15" s="52"/>
    </row>
    <row r="16" spans="1:7" ht="30" x14ac:dyDescent="0.25">
      <c r="A16" s="51">
        <v>14</v>
      </c>
      <c r="B16" s="48" t="s">
        <v>198</v>
      </c>
      <c r="C16" s="50" t="s">
        <v>284</v>
      </c>
      <c r="D16" s="49"/>
      <c r="E16" s="49"/>
      <c r="F16" s="49"/>
      <c r="G16" s="52"/>
    </row>
    <row r="17" spans="1:7" ht="30" x14ac:dyDescent="0.25">
      <c r="A17" s="51">
        <v>15</v>
      </c>
      <c r="B17" s="48" t="s">
        <v>199</v>
      </c>
      <c r="C17" s="50" t="s">
        <v>285</v>
      </c>
      <c r="D17" s="49"/>
      <c r="E17" s="49"/>
      <c r="F17" s="49"/>
      <c r="G17" s="52"/>
    </row>
    <row r="18" spans="1:7" ht="30" x14ac:dyDescent="0.25">
      <c r="A18" s="51">
        <v>16</v>
      </c>
      <c r="B18" s="48" t="s">
        <v>200</v>
      </c>
      <c r="C18" s="50" t="s">
        <v>286</v>
      </c>
      <c r="D18" s="49"/>
      <c r="E18" s="49"/>
      <c r="F18" s="49"/>
      <c r="G18" s="52"/>
    </row>
    <row r="19" spans="1:7" ht="30" x14ac:dyDescent="0.25">
      <c r="A19" s="51">
        <v>17</v>
      </c>
      <c r="B19" s="48" t="s">
        <v>201</v>
      </c>
      <c r="C19" s="50" t="s">
        <v>287</v>
      </c>
      <c r="D19" s="49"/>
      <c r="E19" s="49"/>
      <c r="F19" s="49"/>
      <c r="G19" s="52"/>
    </row>
    <row r="20" spans="1:7" ht="30" x14ac:dyDescent="0.25">
      <c r="A20" s="51">
        <v>18</v>
      </c>
      <c r="B20" s="48" t="s">
        <v>202</v>
      </c>
      <c r="C20" s="50" t="s">
        <v>288</v>
      </c>
      <c r="D20" s="66" t="s">
        <v>377</v>
      </c>
      <c r="E20" s="49" t="s">
        <v>378</v>
      </c>
      <c r="F20" s="49"/>
      <c r="G20" s="52"/>
    </row>
    <row r="21" spans="1:7" ht="30" x14ac:dyDescent="0.25">
      <c r="A21" s="51">
        <v>19</v>
      </c>
      <c r="B21" s="48" t="s">
        <v>203</v>
      </c>
      <c r="C21" s="50" t="s">
        <v>289</v>
      </c>
      <c r="D21" s="49"/>
      <c r="E21" s="49"/>
      <c r="F21" s="49"/>
      <c r="G21" s="52"/>
    </row>
    <row r="22" spans="1:7" ht="30" x14ac:dyDescent="0.25">
      <c r="A22" s="51">
        <v>20</v>
      </c>
      <c r="B22" s="48" t="s">
        <v>204</v>
      </c>
      <c r="C22" s="50" t="s">
        <v>290</v>
      </c>
      <c r="D22" s="49"/>
      <c r="E22" s="49"/>
      <c r="F22" s="49"/>
      <c r="G22" s="52"/>
    </row>
    <row r="23" spans="1:7" ht="30" x14ac:dyDescent="0.25">
      <c r="A23" s="51">
        <v>21</v>
      </c>
      <c r="B23" s="48" t="s">
        <v>205</v>
      </c>
      <c r="C23" s="50" t="s">
        <v>291</v>
      </c>
      <c r="D23" s="49"/>
      <c r="E23" s="49"/>
      <c r="F23" s="49"/>
      <c r="G23" s="52"/>
    </row>
    <row r="24" spans="1:7" ht="30" x14ac:dyDescent="0.25">
      <c r="A24" s="51">
        <v>22</v>
      </c>
      <c r="B24" s="48" t="s">
        <v>206</v>
      </c>
      <c r="C24" s="50" t="s">
        <v>292</v>
      </c>
      <c r="D24" s="49"/>
      <c r="E24" s="49"/>
      <c r="F24" s="49"/>
      <c r="G24" s="52"/>
    </row>
    <row r="25" spans="1:7" ht="30" x14ac:dyDescent="0.25">
      <c r="A25" s="51">
        <v>23</v>
      </c>
      <c r="B25" s="48" t="s">
        <v>207</v>
      </c>
      <c r="C25" s="50" t="s">
        <v>293</v>
      </c>
      <c r="D25" s="49"/>
      <c r="E25" s="49"/>
      <c r="F25" s="49"/>
      <c r="G25" s="52"/>
    </row>
    <row r="26" spans="1:7" ht="30" x14ac:dyDescent="0.25">
      <c r="A26" s="51">
        <v>24</v>
      </c>
      <c r="B26" s="48" t="s">
        <v>208</v>
      </c>
      <c r="C26" s="50" t="s">
        <v>294</v>
      </c>
      <c r="D26" s="66" t="s">
        <v>373</v>
      </c>
      <c r="E26" s="49" t="s">
        <v>374</v>
      </c>
      <c r="F26" s="49"/>
      <c r="G26" s="52"/>
    </row>
    <row r="27" spans="1:7" ht="30" x14ac:dyDescent="0.25">
      <c r="A27" s="51">
        <v>25</v>
      </c>
      <c r="B27" s="48" t="s">
        <v>209</v>
      </c>
      <c r="C27" s="50" t="s">
        <v>295</v>
      </c>
      <c r="D27" s="49"/>
      <c r="E27" s="49"/>
      <c r="F27" s="49"/>
      <c r="G27" s="52"/>
    </row>
    <row r="28" spans="1:7" ht="30" x14ac:dyDescent="0.25">
      <c r="A28" s="51">
        <v>26</v>
      </c>
      <c r="B28" s="48" t="s">
        <v>210</v>
      </c>
      <c r="C28" s="50" t="s">
        <v>296</v>
      </c>
      <c r="D28" s="49"/>
      <c r="E28" s="49"/>
      <c r="F28" s="49"/>
      <c r="G28" s="52"/>
    </row>
    <row r="29" spans="1:7" ht="30" x14ac:dyDescent="0.25">
      <c r="A29" s="51">
        <v>27</v>
      </c>
      <c r="B29" s="48" t="s">
        <v>211</v>
      </c>
      <c r="C29" s="50" t="s">
        <v>297</v>
      </c>
      <c r="D29" s="66" t="s">
        <v>367</v>
      </c>
      <c r="E29" s="49" t="s">
        <v>368</v>
      </c>
      <c r="F29" s="49"/>
      <c r="G29" s="52"/>
    </row>
    <row r="30" spans="1:7" ht="30" x14ac:dyDescent="0.25">
      <c r="A30" s="51">
        <v>28</v>
      </c>
      <c r="B30" s="48" t="s">
        <v>212</v>
      </c>
      <c r="C30" s="50" t="s">
        <v>298</v>
      </c>
      <c r="D30" s="66" t="s">
        <v>375</v>
      </c>
      <c r="E30" s="49" t="s">
        <v>376</v>
      </c>
      <c r="F30" s="49"/>
      <c r="G30" s="52"/>
    </row>
    <row r="31" spans="1:7" ht="30" x14ac:dyDescent="0.25">
      <c r="A31" s="51">
        <v>29</v>
      </c>
      <c r="B31" s="48" t="s">
        <v>213</v>
      </c>
      <c r="C31" s="50" t="s">
        <v>299</v>
      </c>
      <c r="D31" s="49"/>
      <c r="E31" s="49"/>
      <c r="F31" s="49"/>
      <c r="G31" s="52"/>
    </row>
    <row r="32" spans="1:7" ht="30" x14ac:dyDescent="0.25">
      <c r="A32" s="51">
        <v>30</v>
      </c>
      <c r="B32" s="48" t="s">
        <v>214</v>
      </c>
      <c r="C32" s="50" t="s">
        <v>300</v>
      </c>
      <c r="D32" s="49"/>
      <c r="E32" s="49"/>
      <c r="F32" s="49"/>
      <c r="G32" s="52"/>
    </row>
    <row r="33" spans="1:7" ht="30" x14ac:dyDescent="0.25">
      <c r="A33" s="51">
        <v>31</v>
      </c>
      <c r="B33" s="48" t="s">
        <v>215</v>
      </c>
      <c r="C33" s="50" t="s">
        <v>301</v>
      </c>
      <c r="D33" s="49"/>
      <c r="E33" s="49"/>
      <c r="F33" s="49"/>
      <c r="G33" s="52"/>
    </row>
    <row r="34" spans="1:7" ht="30" x14ac:dyDescent="0.25">
      <c r="A34" s="51">
        <v>32</v>
      </c>
      <c r="B34" s="48" t="s">
        <v>216</v>
      </c>
      <c r="C34" s="50" t="s">
        <v>302</v>
      </c>
      <c r="D34" s="49"/>
      <c r="E34" s="49"/>
      <c r="F34" s="49"/>
      <c r="G34" s="52"/>
    </row>
    <row r="35" spans="1:7" ht="30" x14ac:dyDescent="0.25">
      <c r="A35" s="51">
        <v>33</v>
      </c>
      <c r="B35" s="48" t="s">
        <v>217</v>
      </c>
      <c r="C35" s="50" t="s">
        <v>303</v>
      </c>
      <c r="D35" s="49"/>
      <c r="E35" s="49"/>
      <c r="F35" s="49"/>
      <c r="G35" s="52"/>
    </row>
    <row r="36" spans="1:7" ht="30" x14ac:dyDescent="0.25">
      <c r="A36" s="51">
        <v>34</v>
      </c>
      <c r="B36" s="48" t="s">
        <v>218</v>
      </c>
      <c r="C36" s="50" t="s">
        <v>304</v>
      </c>
      <c r="D36" s="49"/>
      <c r="E36" s="49"/>
      <c r="F36" s="49"/>
      <c r="G36" s="52"/>
    </row>
    <row r="37" spans="1:7" ht="30" x14ac:dyDescent="0.25">
      <c r="A37" s="51">
        <v>35</v>
      </c>
      <c r="B37" s="48" t="s">
        <v>219</v>
      </c>
      <c r="C37" s="50" t="s">
        <v>305</v>
      </c>
      <c r="D37" s="49"/>
      <c r="E37" s="49"/>
      <c r="F37" s="49"/>
      <c r="G37" s="52"/>
    </row>
    <row r="38" spans="1:7" ht="30" x14ac:dyDescent="0.25">
      <c r="A38" s="51">
        <v>36</v>
      </c>
      <c r="B38" s="48" t="s">
        <v>220</v>
      </c>
      <c r="C38" s="50" t="s">
        <v>306</v>
      </c>
      <c r="D38" s="49"/>
      <c r="E38" s="49"/>
      <c r="F38" s="49"/>
      <c r="G38" s="52"/>
    </row>
    <row r="39" spans="1:7" ht="30" x14ac:dyDescent="0.25">
      <c r="A39" s="51">
        <v>37</v>
      </c>
      <c r="B39" s="48" t="s">
        <v>221</v>
      </c>
      <c r="C39" s="50" t="s">
        <v>307</v>
      </c>
      <c r="D39" s="66" t="s">
        <v>371</v>
      </c>
      <c r="E39" s="49" t="s">
        <v>372</v>
      </c>
      <c r="F39" s="49"/>
      <c r="G39" s="52"/>
    </row>
    <row r="40" spans="1:7" ht="30" x14ac:dyDescent="0.25">
      <c r="A40" s="51">
        <v>38</v>
      </c>
      <c r="B40" s="48" t="s">
        <v>222</v>
      </c>
      <c r="C40" s="50" t="s">
        <v>308</v>
      </c>
      <c r="D40" s="49"/>
      <c r="E40" s="49"/>
      <c r="F40" s="49"/>
      <c r="G40" s="52"/>
    </row>
    <row r="41" spans="1:7" ht="51" x14ac:dyDescent="0.25">
      <c r="A41" s="51">
        <v>39</v>
      </c>
      <c r="B41" s="48" t="s">
        <v>223</v>
      </c>
      <c r="C41" s="50" t="s">
        <v>309</v>
      </c>
      <c r="D41" s="67" t="s">
        <v>369</v>
      </c>
      <c r="E41" s="68" t="s">
        <v>370</v>
      </c>
      <c r="F41" s="49"/>
      <c r="G41" s="52"/>
    </row>
    <row r="42" spans="1:7" ht="30" x14ac:dyDescent="0.25">
      <c r="A42" s="51">
        <v>40</v>
      </c>
      <c r="B42" s="48" t="s">
        <v>224</v>
      </c>
      <c r="C42" s="50" t="s">
        <v>310</v>
      </c>
      <c r="D42" s="65"/>
      <c r="E42" s="49"/>
      <c r="F42" s="49"/>
      <c r="G42" s="52"/>
    </row>
    <row r="43" spans="1:7" ht="30" x14ac:dyDescent="0.25">
      <c r="A43" s="51">
        <v>41</v>
      </c>
      <c r="B43" s="48" t="s">
        <v>225</v>
      </c>
      <c r="C43" s="50" t="s">
        <v>311</v>
      </c>
      <c r="D43" s="49"/>
      <c r="E43" s="49"/>
      <c r="F43" s="49"/>
      <c r="G43" s="52"/>
    </row>
    <row r="44" spans="1:7" ht="30" x14ac:dyDescent="0.25">
      <c r="A44" s="51">
        <v>42</v>
      </c>
      <c r="B44" s="48" t="s">
        <v>226</v>
      </c>
      <c r="C44" s="50" t="s">
        <v>312</v>
      </c>
      <c r="D44" s="49"/>
      <c r="E44" s="49"/>
      <c r="F44" s="49"/>
      <c r="G44" s="52"/>
    </row>
    <row r="45" spans="1:7" ht="30" x14ac:dyDescent="0.25">
      <c r="A45" s="51">
        <v>43</v>
      </c>
      <c r="B45" s="48" t="s">
        <v>227</v>
      </c>
      <c r="C45" s="50" t="s">
        <v>313</v>
      </c>
      <c r="D45" s="49"/>
      <c r="E45" s="49"/>
      <c r="F45" s="49"/>
      <c r="G45" s="52"/>
    </row>
    <row r="46" spans="1:7" ht="30" x14ac:dyDescent="0.25">
      <c r="A46" s="51">
        <v>44</v>
      </c>
      <c r="B46" s="48" t="s">
        <v>228</v>
      </c>
      <c r="C46" s="50" t="s">
        <v>314</v>
      </c>
      <c r="D46" s="49"/>
      <c r="E46" s="49"/>
      <c r="F46" s="49"/>
      <c r="G46" s="52"/>
    </row>
    <row r="47" spans="1:7" ht="30" x14ac:dyDescent="0.25">
      <c r="A47" s="51">
        <v>45</v>
      </c>
      <c r="B47" s="48" t="s">
        <v>229</v>
      </c>
      <c r="C47" s="50" t="s">
        <v>315</v>
      </c>
      <c r="D47" s="49"/>
      <c r="E47" s="49"/>
      <c r="F47" s="49"/>
      <c r="G47" s="52"/>
    </row>
    <row r="48" spans="1:7" ht="30" x14ac:dyDescent="0.25">
      <c r="A48" s="51">
        <v>46</v>
      </c>
      <c r="B48" s="48" t="s">
        <v>230</v>
      </c>
      <c r="C48" s="50" t="s">
        <v>316</v>
      </c>
      <c r="D48" s="49"/>
      <c r="E48" s="49"/>
      <c r="F48" s="49"/>
      <c r="G48" s="52"/>
    </row>
    <row r="49" spans="1:7" ht="30" x14ac:dyDescent="0.25">
      <c r="A49" s="51">
        <v>47</v>
      </c>
      <c r="B49" s="48" t="s">
        <v>231</v>
      </c>
      <c r="C49" s="50" t="s">
        <v>317</v>
      </c>
      <c r="D49" s="49"/>
      <c r="E49" s="49"/>
      <c r="F49" s="49"/>
      <c r="G49" s="52"/>
    </row>
    <row r="50" spans="1:7" ht="30" x14ac:dyDescent="0.25">
      <c r="A50" s="51">
        <v>48</v>
      </c>
      <c r="B50" s="48" t="s">
        <v>232</v>
      </c>
      <c r="C50" s="50" t="s">
        <v>318</v>
      </c>
      <c r="D50" s="49"/>
      <c r="E50" s="49"/>
      <c r="F50" s="49"/>
      <c r="G50" s="52"/>
    </row>
    <row r="51" spans="1:7" ht="30" x14ac:dyDescent="0.25">
      <c r="A51" s="51">
        <v>49</v>
      </c>
      <c r="B51" s="48" t="s">
        <v>233</v>
      </c>
      <c r="C51" s="50" t="s">
        <v>319</v>
      </c>
      <c r="D51" s="49"/>
      <c r="E51" s="49"/>
      <c r="F51" s="49"/>
      <c r="G51" s="52"/>
    </row>
    <row r="52" spans="1:7" ht="30" x14ac:dyDescent="0.25">
      <c r="A52" s="51">
        <v>50</v>
      </c>
      <c r="B52" s="48" t="s">
        <v>234</v>
      </c>
      <c r="C52" s="50" t="s">
        <v>320</v>
      </c>
      <c r="D52" s="49"/>
      <c r="E52" s="49"/>
      <c r="F52" s="49"/>
      <c r="G52" s="52"/>
    </row>
    <row r="53" spans="1:7" ht="30" x14ac:dyDescent="0.25">
      <c r="A53" s="51">
        <v>51</v>
      </c>
      <c r="B53" s="48" t="s">
        <v>235</v>
      </c>
      <c r="C53" s="50" t="s">
        <v>321</v>
      </c>
      <c r="D53" s="49"/>
      <c r="E53" s="49"/>
      <c r="F53" s="49"/>
      <c r="G53" s="52"/>
    </row>
    <row r="54" spans="1:7" ht="30" x14ac:dyDescent="0.25">
      <c r="A54" s="51">
        <v>52</v>
      </c>
      <c r="B54" s="48" t="s">
        <v>236</v>
      </c>
      <c r="C54" s="50" t="s">
        <v>322</v>
      </c>
      <c r="D54" s="49"/>
      <c r="E54" s="49"/>
      <c r="F54" s="49"/>
      <c r="G54" s="52"/>
    </row>
    <row r="55" spans="1:7" ht="30" x14ac:dyDescent="0.25">
      <c r="A55" s="51">
        <v>53</v>
      </c>
      <c r="B55" s="48" t="s">
        <v>237</v>
      </c>
      <c r="C55" s="50" t="s">
        <v>323</v>
      </c>
      <c r="D55" s="49"/>
      <c r="E55" s="49"/>
      <c r="F55" s="49"/>
      <c r="G55" s="52"/>
    </row>
    <row r="56" spans="1:7" ht="30" x14ac:dyDescent="0.25">
      <c r="A56" s="51">
        <v>54</v>
      </c>
      <c r="B56" s="48" t="s">
        <v>238</v>
      </c>
      <c r="C56" s="50" t="s">
        <v>324</v>
      </c>
      <c r="D56" s="49"/>
      <c r="E56" s="49"/>
      <c r="F56" s="49"/>
      <c r="G56" s="52"/>
    </row>
    <row r="57" spans="1:7" ht="30" x14ac:dyDescent="0.25">
      <c r="A57" s="51">
        <v>55</v>
      </c>
      <c r="B57" s="48" t="s">
        <v>239</v>
      </c>
      <c r="C57" s="50" t="s">
        <v>325</v>
      </c>
      <c r="D57" s="49"/>
      <c r="E57" s="49"/>
      <c r="F57" s="49"/>
      <c r="G57" s="52"/>
    </row>
    <row r="58" spans="1:7" ht="30" x14ac:dyDescent="0.25">
      <c r="A58" s="51">
        <v>56</v>
      </c>
      <c r="B58" s="48" t="s">
        <v>240</v>
      </c>
      <c r="C58" s="50" t="s">
        <v>326</v>
      </c>
      <c r="D58" s="49"/>
      <c r="E58" s="49"/>
      <c r="F58" s="49"/>
      <c r="G58" s="52"/>
    </row>
    <row r="59" spans="1:7" ht="30" x14ac:dyDescent="0.25">
      <c r="A59" s="51">
        <v>57</v>
      </c>
      <c r="B59" s="48" t="s">
        <v>241</v>
      </c>
      <c r="C59" s="50" t="s">
        <v>327</v>
      </c>
      <c r="D59" s="49"/>
      <c r="E59" s="49"/>
      <c r="F59" s="49"/>
      <c r="G59" s="52"/>
    </row>
    <row r="60" spans="1:7" ht="30" x14ac:dyDescent="0.25">
      <c r="A60" s="51">
        <v>58</v>
      </c>
      <c r="B60" s="48" t="s">
        <v>242</v>
      </c>
      <c r="C60" s="50" t="s">
        <v>328</v>
      </c>
      <c r="D60" s="49"/>
      <c r="E60" s="49"/>
      <c r="F60" s="49"/>
      <c r="G60" s="52"/>
    </row>
    <row r="61" spans="1:7" ht="30" x14ac:dyDescent="0.25">
      <c r="A61" s="51">
        <v>59</v>
      </c>
      <c r="B61" s="48" t="s">
        <v>243</v>
      </c>
      <c r="C61" s="50" t="s">
        <v>329</v>
      </c>
      <c r="D61" s="49"/>
      <c r="E61" s="49"/>
      <c r="F61" s="49"/>
      <c r="G61" s="52"/>
    </row>
    <row r="62" spans="1:7" ht="30" x14ac:dyDescent="0.25">
      <c r="A62" s="51">
        <v>60</v>
      </c>
      <c r="B62" s="48" t="s">
        <v>244</v>
      </c>
      <c r="C62" s="50" t="s">
        <v>330</v>
      </c>
      <c r="D62" s="49"/>
      <c r="E62" s="49"/>
      <c r="F62" s="49"/>
      <c r="G62" s="52"/>
    </row>
    <row r="63" spans="1:7" ht="30" x14ac:dyDescent="0.25">
      <c r="A63" s="51">
        <v>61</v>
      </c>
      <c r="B63" s="48" t="s">
        <v>245</v>
      </c>
      <c r="C63" s="50" t="s">
        <v>331</v>
      </c>
      <c r="D63" s="49"/>
      <c r="E63" s="49"/>
      <c r="F63" s="49"/>
      <c r="G63" s="52"/>
    </row>
    <row r="64" spans="1:7" ht="30" x14ac:dyDescent="0.25">
      <c r="A64" s="51">
        <v>62</v>
      </c>
      <c r="B64" s="48" t="s">
        <v>246</v>
      </c>
      <c r="C64" s="50" t="s">
        <v>332</v>
      </c>
      <c r="D64" s="49"/>
      <c r="E64" s="49"/>
      <c r="F64" s="49"/>
      <c r="G64" s="52"/>
    </row>
    <row r="65" spans="1:7" ht="30" x14ac:dyDescent="0.25">
      <c r="A65" s="51">
        <v>63</v>
      </c>
      <c r="B65" s="48" t="s">
        <v>247</v>
      </c>
      <c r="C65" s="50" t="s">
        <v>333</v>
      </c>
      <c r="D65" s="49"/>
      <c r="E65" s="49"/>
      <c r="F65" s="49"/>
      <c r="G65" s="52"/>
    </row>
    <row r="66" spans="1:7" ht="30" x14ac:dyDescent="0.25">
      <c r="A66" s="51">
        <v>64</v>
      </c>
      <c r="B66" s="48" t="s">
        <v>248</v>
      </c>
      <c r="C66" s="50" t="s">
        <v>334</v>
      </c>
      <c r="D66" s="49"/>
      <c r="E66" s="49"/>
      <c r="F66" s="49"/>
      <c r="G66" s="52"/>
    </row>
    <row r="67" spans="1:7" ht="30" x14ac:dyDescent="0.25">
      <c r="A67" s="51">
        <v>65</v>
      </c>
      <c r="B67" s="48" t="s">
        <v>249</v>
      </c>
      <c r="C67" s="50" t="s">
        <v>335</v>
      </c>
      <c r="D67" s="49"/>
      <c r="E67" s="49"/>
      <c r="F67" s="49"/>
      <c r="G67" s="52"/>
    </row>
    <row r="68" spans="1:7" ht="30" x14ac:dyDescent="0.25">
      <c r="A68" s="51">
        <v>66</v>
      </c>
      <c r="B68" s="48" t="s">
        <v>250</v>
      </c>
      <c r="C68" s="50" t="s">
        <v>336</v>
      </c>
      <c r="D68" s="49"/>
      <c r="E68" s="49"/>
      <c r="F68" s="49"/>
      <c r="G68" s="52"/>
    </row>
    <row r="69" spans="1:7" ht="30" x14ac:dyDescent="0.25">
      <c r="A69" s="51">
        <v>67</v>
      </c>
      <c r="B69" s="48" t="s">
        <v>251</v>
      </c>
      <c r="C69" s="50" t="s">
        <v>337</v>
      </c>
      <c r="D69" s="49"/>
      <c r="E69" s="49"/>
      <c r="F69" s="49"/>
      <c r="G69" s="52"/>
    </row>
    <row r="70" spans="1:7" ht="30" x14ac:dyDescent="0.25">
      <c r="A70" s="51">
        <v>68</v>
      </c>
      <c r="B70" s="48" t="s">
        <v>250</v>
      </c>
      <c r="C70" s="50" t="s">
        <v>338</v>
      </c>
      <c r="D70" s="66" t="s">
        <v>361</v>
      </c>
      <c r="E70" s="49" t="s">
        <v>362</v>
      </c>
      <c r="F70" s="49"/>
      <c r="G70" s="52"/>
    </row>
    <row r="71" spans="1:7" ht="30" x14ac:dyDescent="0.25">
      <c r="A71" s="51">
        <v>69</v>
      </c>
      <c r="B71" s="48" t="s">
        <v>252</v>
      </c>
      <c r="C71" s="50" t="s">
        <v>339</v>
      </c>
      <c r="D71" s="66" t="s">
        <v>365</v>
      </c>
      <c r="E71" s="49" t="s">
        <v>366</v>
      </c>
      <c r="F71" s="49"/>
      <c r="G71" s="52"/>
    </row>
    <row r="72" spans="1:7" ht="30" x14ac:dyDescent="0.25">
      <c r="A72" s="51">
        <v>70</v>
      </c>
      <c r="B72" s="48" t="s">
        <v>253</v>
      </c>
      <c r="C72" s="50" t="s">
        <v>340</v>
      </c>
      <c r="D72" s="66" t="s">
        <v>363</v>
      </c>
      <c r="E72" s="49" t="s">
        <v>364</v>
      </c>
      <c r="F72" s="49"/>
      <c r="G72" s="52"/>
    </row>
    <row r="73" spans="1:7" ht="30" x14ac:dyDescent="0.25">
      <c r="A73" s="51">
        <v>71</v>
      </c>
      <c r="B73" s="48" t="s">
        <v>254</v>
      </c>
      <c r="C73" s="50" t="s">
        <v>341</v>
      </c>
      <c r="D73" s="49"/>
      <c r="E73" s="49"/>
      <c r="F73" s="49"/>
      <c r="G73" s="52"/>
    </row>
    <row r="74" spans="1:7" ht="30" x14ac:dyDescent="0.25">
      <c r="A74" s="51">
        <v>72</v>
      </c>
      <c r="B74" s="48" t="s">
        <v>255</v>
      </c>
      <c r="C74" s="50" t="s">
        <v>342</v>
      </c>
      <c r="D74" s="49"/>
      <c r="E74" s="49"/>
      <c r="F74" s="49"/>
      <c r="G74" s="52"/>
    </row>
    <row r="75" spans="1:7" ht="30" x14ac:dyDescent="0.25">
      <c r="A75" s="51">
        <v>73</v>
      </c>
      <c r="B75" s="48" t="s">
        <v>256</v>
      </c>
      <c r="C75" s="50" t="s">
        <v>343</v>
      </c>
      <c r="D75" s="49"/>
      <c r="E75" s="49"/>
      <c r="F75" s="49"/>
      <c r="G75" s="52"/>
    </row>
    <row r="76" spans="1:7" ht="30" x14ac:dyDescent="0.25">
      <c r="A76" s="51">
        <v>74</v>
      </c>
      <c r="B76" s="48" t="s">
        <v>257</v>
      </c>
      <c r="C76" s="50" t="s">
        <v>344</v>
      </c>
      <c r="D76" s="49"/>
      <c r="E76" s="49"/>
      <c r="F76" s="49"/>
      <c r="G76" s="52"/>
    </row>
    <row r="77" spans="1:7" ht="30" x14ac:dyDescent="0.25">
      <c r="A77" s="51">
        <v>75</v>
      </c>
      <c r="B77" s="48" t="s">
        <v>258</v>
      </c>
      <c r="C77" s="50" t="s">
        <v>345</v>
      </c>
      <c r="D77" s="49"/>
      <c r="E77" s="49"/>
      <c r="F77" s="49"/>
      <c r="G77" s="52"/>
    </row>
    <row r="78" spans="1:7" ht="45" x14ac:dyDescent="0.25">
      <c r="A78" s="51">
        <v>76</v>
      </c>
      <c r="B78" s="48" t="s">
        <v>259</v>
      </c>
      <c r="C78" s="50" t="s">
        <v>346</v>
      </c>
      <c r="D78" s="49"/>
      <c r="E78" s="49"/>
      <c r="F78" s="49"/>
      <c r="G78" s="52"/>
    </row>
    <row r="79" spans="1:7" ht="30" x14ac:dyDescent="0.25">
      <c r="A79" s="51">
        <v>77</v>
      </c>
      <c r="B79" s="48" t="s">
        <v>260</v>
      </c>
      <c r="C79" s="50" t="s">
        <v>347</v>
      </c>
      <c r="D79" s="49"/>
      <c r="E79" s="49"/>
      <c r="F79" s="49"/>
      <c r="G79" s="52"/>
    </row>
    <row r="80" spans="1:7" ht="30" x14ac:dyDescent="0.25">
      <c r="A80" s="51">
        <v>78</v>
      </c>
      <c r="B80" s="48" t="s">
        <v>261</v>
      </c>
      <c r="C80" s="50" t="s">
        <v>348</v>
      </c>
      <c r="D80" s="49"/>
      <c r="E80" s="49"/>
      <c r="F80" s="49"/>
      <c r="G80" s="52"/>
    </row>
    <row r="81" spans="1:7" ht="30" x14ac:dyDescent="0.25">
      <c r="A81" s="51">
        <v>79</v>
      </c>
      <c r="B81" s="48" t="s">
        <v>262</v>
      </c>
      <c r="C81" s="50" t="s">
        <v>349</v>
      </c>
      <c r="D81" s="49"/>
      <c r="E81" s="49"/>
      <c r="F81" s="49"/>
      <c r="G81" s="52"/>
    </row>
    <row r="82" spans="1:7" ht="30" x14ac:dyDescent="0.25">
      <c r="A82" s="51">
        <v>80</v>
      </c>
      <c r="B82" s="48" t="s">
        <v>263</v>
      </c>
      <c r="C82" s="50" t="s">
        <v>350</v>
      </c>
      <c r="D82" s="49"/>
      <c r="E82" s="49"/>
      <c r="F82" s="49"/>
      <c r="G82" s="52"/>
    </row>
    <row r="83" spans="1:7" ht="30" x14ac:dyDescent="0.25">
      <c r="A83" s="51">
        <v>81</v>
      </c>
      <c r="B83" s="48" t="s">
        <v>264</v>
      </c>
      <c r="C83" s="50" t="s">
        <v>351</v>
      </c>
      <c r="D83" s="49"/>
      <c r="E83" s="49"/>
      <c r="F83" s="49"/>
      <c r="G83" s="52"/>
    </row>
    <row r="84" spans="1:7" ht="30" x14ac:dyDescent="0.25">
      <c r="A84" s="51">
        <v>82</v>
      </c>
      <c r="B84" s="48" t="s">
        <v>265</v>
      </c>
      <c r="C84" s="50" t="s">
        <v>352</v>
      </c>
      <c r="D84" s="49"/>
      <c r="E84" s="49"/>
      <c r="F84" s="49"/>
      <c r="G84" s="52"/>
    </row>
    <row r="85" spans="1:7" ht="30" x14ac:dyDescent="0.25">
      <c r="A85" s="51">
        <v>83</v>
      </c>
      <c r="B85" s="48" t="s">
        <v>266</v>
      </c>
      <c r="C85" s="50" t="s">
        <v>353</v>
      </c>
      <c r="D85" s="49"/>
      <c r="E85" s="49"/>
      <c r="F85" s="49"/>
      <c r="G85" s="52"/>
    </row>
    <row r="86" spans="1:7" ht="30" x14ac:dyDescent="0.25">
      <c r="A86" s="51">
        <v>84</v>
      </c>
      <c r="B86" s="48" t="s">
        <v>267</v>
      </c>
      <c r="C86" s="50" t="s">
        <v>354</v>
      </c>
      <c r="D86" s="49"/>
      <c r="E86" s="49"/>
      <c r="F86" s="49"/>
      <c r="G86" s="52"/>
    </row>
    <row r="87" spans="1:7" ht="30" x14ac:dyDescent="0.25">
      <c r="A87" s="51">
        <v>85</v>
      </c>
      <c r="B87" s="48" t="s">
        <v>268</v>
      </c>
      <c r="C87" s="50" t="s">
        <v>355</v>
      </c>
      <c r="D87" s="49"/>
      <c r="E87" s="49"/>
      <c r="F87" s="49"/>
      <c r="G87" s="52"/>
    </row>
    <row r="88" spans="1:7" ht="30" x14ac:dyDescent="0.25">
      <c r="A88" s="51">
        <v>86</v>
      </c>
      <c r="B88" s="48" t="s">
        <v>269</v>
      </c>
      <c r="C88" s="50" t="s">
        <v>356</v>
      </c>
      <c r="D88" s="49"/>
      <c r="E88" s="49"/>
      <c r="F88" s="49"/>
      <c r="G88" s="52"/>
    </row>
    <row r="89" spans="1:7" ht="45.75" thickBot="1" x14ac:dyDescent="0.3">
      <c r="A89" s="53">
        <v>87</v>
      </c>
      <c r="B89" s="54" t="s">
        <v>270</v>
      </c>
      <c r="C89" s="55" t="s">
        <v>357</v>
      </c>
      <c r="D89" s="56"/>
      <c r="E89" s="56"/>
      <c r="F89" s="56"/>
      <c r="G89" s="57"/>
    </row>
  </sheetData>
  <hyperlinks>
    <hyperlink ref="E8" r:id="rId1" display="tel:410-421-8540"/>
    <hyperlink ref="D70" r:id="rId2" display="tel:301 209 5044"/>
    <hyperlink ref="D72" r:id="rId3" display="tel:301 909 6027"/>
    <hyperlink ref="D71" r:id="rId4" display="tel:3013167826"/>
    <hyperlink ref="D29" r:id="rId5" display="tel:443.378.4450"/>
    <hyperlink ref="D41" r:id="rId6" display="tel:410-853-3262"/>
    <hyperlink ref="D39" r:id="rId7" display="tel:410 853-3028"/>
    <hyperlink ref="D26" r:id="rId8" display="tel:443.423.4850"/>
    <hyperlink ref="D30" r:id="rId9" display="tel:443.423.7850"/>
    <hyperlink ref="D20" r:id="rId10" display="tel:443.423470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3" sqref="B3"/>
    </sheetView>
  </sheetViews>
  <sheetFormatPr defaultRowHeight="15" x14ac:dyDescent="0.25"/>
  <cols>
    <col min="2" max="2" width="20.5703125" customWidth="1"/>
    <col min="3" max="3" width="23.140625" customWidth="1"/>
    <col min="4" max="4" width="16.28515625" customWidth="1"/>
    <col min="5" max="5" width="18" customWidth="1"/>
    <col min="6" max="6" width="16.28515625" customWidth="1"/>
    <col min="7" max="7" width="33.28515625" customWidth="1"/>
  </cols>
  <sheetData>
    <row r="1" spans="1:7" thickBot="1" x14ac:dyDescent="0.35">
      <c r="A1" s="62" t="s">
        <v>358</v>
      </c>
      <c r="B1" s="16" t="s">
        <v>124</v>
      </c>
      <c r="C1" s="17" t="s">
        <v>123</v>
      </c>
      <c r="D1" s="16" t="s">
        <v>125</v>
      </c>
      <c r="E1" s="16" t="s">
        <v>0</v>
      </c>
      <c r="F1" s="16" t="s">
        <v>1</v>
      </c>
      <c r="G1" s="18" t="s">
        <v>2</v>
      </c>
    </row>
    <row r="4" spans="1:7" ht="57.6" x14ac:dyDescent="0.3">
      <c r="B4" s="69" t="s">
        <v>379</v>
      </c>
      <c r="C4" s="85" t="s">
        <v>380</v>
      </c>
      <c r="D4" s="86" t="s">
        <v>381</v>
      </c>
      <c r="E4" s="87" t="s">
        <v>382</v>
      </c>
      <c r="G4" s="88" t="s">
        <v>383</v>
      </c>
    </row>
    <row r="5" spans="1:7" ht="43.15" x14ac:dyDescent="0.3">
      <c r="B5" s="89" t="s">
        <v>384</v>
      </c>
      <c r="C5" s="90" t="s">
        <v>385</v>
      </c>
      <c r="D5" s="91" t="s">
        <v>386</v>
      </c>
      <c r="E5" t="s">
        <v>387</v>
      </c>
      <c r="G5" s="92" t="s">
        <v>388</v>
      </c>
    </row>
    <row r="6" spans="1:7" ht="86.45" x14ac:dyDescent="0.3">
      <c r="B6" s="93" t="s">
        <v>389</v>
      </c>
      <c r="C6" s="101" t="s">
        <v>408</v>
      </c>
      <c r="D6" s="2" t="s">
        <v>390</v>
      </c>
      <c r="E6" s="2" t="s">
        <v>392</v>
      </c>
      <c r="G6" s="102" t="s">
        <v>391</v>
      </c>
    </row>
    <row r="7" spans="1:7" ht="57.6" x14ac:dyDescent="0.3">
      <c r="B7" s="96" t="s">
        <v>393</v>
      </c>
      <c r="C7" s="98" t="s">
        <v>395</v>
      </c>
      <c r="D7" s="97" t="s">
        <v>394</v>
      </c>
      <c r="E7" s="95" t="s">
        <v>396</v>
      </c>
      <c r="G7" s="100" t="s">
        <v>397</v>
      </c>
    </row>
    <row r="8" spans="1:7" ht="43.15" x14ac:dyDescent="0.3">
      <c r="B8" s="96" t="s">
        <v>398</v>
      </c>
      <c r="C8" s="99" t="s">
        <v>400</v>
      </c>
      <c r="D8" s="99" t="s">
        <v>399</v>
      </c>
      <c r="E8" s="96" t="s">
        <v>401</v>
      </c>
      <c r="G8" s="100" t="s">
        <v>402</v>
      </c>
    </row>
    <row r="9" spans="1:7" ht="60" x14ac:dyDescent="0.25">
      <c r="B9" s="96" t="s">
        <v>403</v>
      </c>
      <c r="C9" s="94" t="s">
        <v>405</v>
      </c>
      <c r="D9" s="99" t="s">
        <v>404</v>
      </c>
      <c r="E9" s="96" t="s">
        <v>406</v>
      </c>
      <c r="G9" s="100" t="s">
        <v>407</v>
      </c>
    </row>
  </sheetData>
  <hyperlinks>
    <hyperlink ref="G4" r:id="rId1"/>
    <hyperlink ref="G5" r:id="rId2"/>
    <hyperlink ref="G6" r:id="rId3"/>
    <hyperlink ref="G7" r:id="rId4"/>
    <hyperlink ref="G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DHMH</vt:lpstr>
      <vt:lpstr>DHR</vt:lpstr>
      <vt:lpstr>Connectors</vt:lpstr>
      <vt:lpstr>DHMH!Print_Area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Estright</dc:creator>
  <cp:lastModifiedBy>Aneeqa</cp:lastModifiedBy>
  <cp:lastPrinted>2014-08-25T11:24:38Z</cp:lastPrinted>
  <dcterms:created xsi:type="dcterms:W3CDTF">2013-10-17T18:42:56Z</dcterms:created>
  <dcterms:modified xsi:type="dcterms:W3CDTF">2014-08-28T17:18:02Z</dcterms:modified>
</cp:coreProperties>
</file>